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Z:\全社共有\R6能登半島地震関係\復旧工事関係\山中最終処分場\測量・設計業務委託\"/>
    </mc:Choice>
  </mc:AlternateContent>
  <xr:revisionPtr revIDLastSave="0" documentId="13_ncr:1_{59B2B88F-82A5-4217-BD16-FE04EBA3F972}" xr6:coauthVersionLast="47" xr6:coauthVersionMax="47" xr10:uidLastSave="{00000000-0000-0000-0000-000000000000}"/>
  <bookViews>
    <workbookView xWindow="-27600" yWindow="345" windowWidth="25290" windowHeight="15135" tabRatio="732" xr2:uid="{00000000-000D-0000-FFFF-FFFF00000000}"/>
  </bookViews>
  <sheets>
    <sheet name="表紙" sheetId="38" r:id="rId1"/>
    <sheet name="総括表" sheetId="52" r:id="rId2"/>
    <sheet name="１号内訳書(測量)" sheetId="20" r:id="rId3"/>
    <sheet name="１号明細書" sheetId="23" r:id="rId4"/>
    <sheet name="1号歩掛" sheetId="39" r:id="rId5"/>
    <sheet name="2号歩掛" sheetId="55" r:id="rId6"/>
    <sheet name="３号歩掛 " sheetId="26" r:id="rId7"/>
    <sheet name="4号歩掛" sheetId="27" r:id="rId8"/>
    <sheet name="5号歩掛" sheetId="28" r:id="rId9"/>
    <sheet name="6号歩掛" sheetId="29" r:id="rId10"/>
    <sheet name="7号歩掛" sheetId="30" r:id="rId11"/>
    <sheet name="２号内訳書(復旧設計等)" sheetId="44" r:id="rId12"/>
    <sheet name="２号明細書" sheetId="47" r:id="rId13"/>
    <sheet name="3号内訳書(復旧設計建築・設備)" sheetId="58" r:id="rId14"/>
    <sheet name="３号明細書" sheetId="57" r:id="rId15"/>
  </sheets>
  <definedNames>
    <definedName name="_Order1" hidden="1">255</definedName>
    <definedName name="_Order2" hidden="1">255</definedName>
    <definedName name="_xlnm.Print_Area" localSheetId="2">'１号内訳書(測量)'!$B$1:$K$20</definedName>
    <definedName name="_xlnm.Print_Area" localSheetId="4">'1号歩掛'!$A$1:$K$27</definedName>
    <definedName name="_xlnm.Print_Area" localSheetId="3">'１号明細書'!$B$1:$J$19</definedName>
    <definedName name="_xlnm.Print_Area" localSheetId="11">'２号内訳書(復旧設計等)'!$B$1:$K$20</definedName>
    <definedName name="_xlnm.Print_Area" localSheetId="5">'2号歩掛'!$A$1:$K$27</definedName>
    <definedName name="_xlnm.Print_Area" localSheetId="13">'3号内訳書(復旧設計建築・設備)'!$B$1:$K$20</definedName>
    <definedName name="_xlnm.Print_Area" localSheetId="6">'３号歩掛 '!$A$1:$K$27</definedName>
    <definedName name="_xlnm.Print_Area" localSheetId="7">'4号歩掛'!$A$1:$K$26</definedName>
    <definedName name="_xlnm.Print_Area" localSheetId="8">'5号歩掛'!$A$1:$K$27</definedName>
    <definedName name="_xlnm.Print_Area" localSheetId="9">'6号歩掛'!$A$1:$K$27</definedName>
    <definedName name="_xlnm.Print_Area" localSheetId="10">'7号歩掛'!$A$1:$K$27</definedName>
    <definedName name="_xlnm.Print_Area" localSheetId="1">総括表!$B$1:$K$20</definedName>
    <definedName name="_xlnm.Print_Area" localSheetId="0">表紙!$B$1:$K$14</definedName>
    <definedName name="ritu" localSheetId="2">#REF!</definedName>
    <definedName name="ritu" localSheetId="3">#REF!</definedName>
    <definedName name="ritu" localSheetId="11">#REF!</definedName>
    <definedName name="ritu" localSheetId="13">#REF!</definedName>
    <definedName name="ritu" localSheetId="6">#REF!</definedName>
    <definedName name="ritu" localSheetId="7">#REF!</definedName>
    <definedName name="ritu" localSheetId="8">#REF!</definedName>
    <definedName name="ritu" localSheetId="9">#REF!</definedName>
    <definedName name="ritu" localSheetId="10">#REF!</definedName>
    <definedName name="ritu" localSheetId="1">#REF!</definedName>
    <definedName name="ritu" localSheetId="0">#REF!</definedName>
    <definedName name="ritu">#REF!</definedName>
    <definedName name="ritu2" localSheetId="2">#REF!</definedName>
    <definedName name="ritu2" localSheetId="3">#REF!</definedName>
    <definedName name="ritu2" localSheetId="11">#REF!</definedName>
    <definedName name="ritu2" localSheetId="13">#REF!</definedName>
    <definedName name="ritu2" localSheetId="6">#REF!</definedName>
    <definedName name="ritu2" localSheetId="7">#REF!</definedName>
    <definedName name="ritu2" localSheetId="8">#REF!</definedName>
    <definedName name="ritu2" localSheetId="9">#REF!</definedName>
    <definedName name="ritu2" localSheetId="10">#REF!</definedName>
    <definedName name="ritu2" localSheetId="1">#REF!</definedName>
    <definedName name="ritu2" localSheetId="0">#REF!</definedName>
    <definedName name="ritu2">#REF!</definedName>
    <definedName name="ｼｰﾄ一覧表" localSheetId="2">#REF!</definedName>
    <definedName name="ｼｰﾄ一覧表" localSheetId="3">#REF!</definedName>
    <definedName name="ｼｰﾄ一覧表" localSheetId="11">#REF!</definedName>
    <definedName name="ｼｰﾄ一覧表" localSheetId="13">#REF!</definedName>
    <definedName name="ｼｰﾄ一覧表" localSheetId="6">#REF!</definedName>
    <definedName name="ｼｰﾄ一覧表" localSheetId="7">#REF!</definedName>
    <definedName name="ｼｰﾄ一覧表" localSheetId="8">#REF!</definedName>
    <definedName name="ｼｰﾄ一覧表" localSheetId="9">#REF!</definedName>
    <definedName name="ｼｰﾄ一覧表" localSheetId="10">#REF!</definedName>
    <definedName name="ｼｰﾄ一覧表" localSheetId="1">#REF!</definedName>
    <definedName name="ｼｰﾄ一覧表" localSheetId="0">#REF!</definedName>
    <definedName name="ｼｰﾄ一覧表">#REF!</definedName>
    <definedName name="ｼｰﾄ番号" localSheetId="2">#REF!</definedName>
    <definedName name="ｼｰﾄ番号" localSheetId="3">#REF!</definedName>
    <definedName name="ｼｰﾄ番号" localSheetId="11">#REF!</definedName>
    <definedName name="ｼｰﾄ番号" localSheetId="13">#REF!</definedName>
    <definedName name="ｼｰﾄ番号" localSheetId="6">#REF!</definedName>
    <definedName name="ｼｰﾄ番号" localSheetId="7">#REF!</definedName>
    <definedName name="ｼｰﾄ番号" localSheetId="8">#REF!</definedName>
    <definedName name="ｼｰﾄ番号" localSheetId="9">#REF!</definedName>
    <definedName name="ｼｰﾄ番号" localSheetId="10">#REF!</definedName>
    <definedName name="ｼｰﾄ番号" localSheetId="1">#REF!</definedName>
    <definedName name="ｼｰﾄ番号" localSheetId="0">#REF!</definedName>
    <definedName name="ｼｰﾄ番号">#REF!</definedName>
    <definedName name="一覧" localSheetId="2">#REF!</definedName>
    <definedName name="一覧" localSheetId="3">#REF!</definedName>
    <definedName name="一覧" localSheetId="11">#REF!</definedName>
    <definedName name="一覧" localSheetId="13">#REF!</definedName>
    <definedName name="一覧" localSheetId="6">#REF!</definedName>
    <definedName name="一覧" localSheetId="7">#REF!</definedName>
    <definedName name="一覧" localSheetId="8">#REF!</definedName>
    <definedName name="一覧" localSheetId="9">#REF!</definedName>
    <definedName name="一覧" localSheetId="10">#REF!</definedName>
    <definedName name="一覧" localSheetId="1">#REF!</definedName>
    <definedName name="一覧" localSheetId="0">#REF!</definedName>
    <definedName name="一覧">#REF!</definedName>
    <definedName name="内訳" localSheetId="2">#REF!</definedName>
    <definedName name="内訳" localSheetId="3">#REF!</definedName>
    <definedName name="内訳" localSheetId="11">#REF!</definedName>
    <definedName name="内訳" localSheetId="13">#REF!</definedName>
    <definedName name="内訳" localSheetId="6">#REF!</definedName>
    <definedName name="内訳" localSheetId="7">#REF!</definedName>
    <definedName name="内訳" localSheetId="8">#REF!</definedName>
    <definedName name="内訳" localSheetId="9">#REF!</definedName>
    <definedName name="内訳" localSheetId="10">#REF!</definedName>
    <definedName name="内訳" localSheetId="1">#REF!</definedName>
    <definedName name="内訳" localSheetId="0">#REF!</definedName>
    <definedName name="内訳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8" l="1"/>
  <c r="J5" i="47"/>
  <c r="H22" i="57"/>
  <c r="J21" i="57"/>
  <c r="J20" i="57" l="1"/>
  <c r="J19" i="57"/>
  <c r="J18" i="57"/>
  <c r="J11" i="47" l="1"/>
  <c r="M7" i="58"/>
  <c r="J15" i="57"/>
  <c r="J14" i="57"/>
  <c r="J13" i="57"/>
  <c r="J12" i="57"/>
  <c r="J9" i="57"/>
  <c r="J8" i="57"/>
  <c r="J7" i="57"/>
  <c r="J6" i="57"/>
  <c r="I22" i="57"/>
  <c r="G22" i="57"/>
  <c r="F22" i="57"/>
  <c r="E22" i="57"/>
  <c r="D22" i="57"/>
  <c r="J6" i="47"/>
  <c r="D19" i="47"/>
  <c r="E19" i="47"/>
  <c r="F19" i="47"/>
  <c r="G19" i="47"/>
  <c r="H19" i="47"/>
  <c r="I19" i="47"/>
  <c r="I25" i="55"/>
  <c r="I24" i="55"/>
  <c r="F23" i="55"/>
  <c r="E23" i="55"/>
  <c r="I17" i="55"/>
  <c r="H12" i="55"/>
  <c r="G12" i="55"/>
  <c r="F12" i="55"/>
  <c r="E12" i="55"/>
  <c r="D12" i="55"/>
  <c r="J7" i="55"/>
  <c r="I7" i="55"/>
  <c r="I12" i="55" s="1"/>
  <c r="J12" i="55" l="1"/>
  <c r="J22" i="57"/>
  <c r="J15" i="55"/>
  <c r="J14" i="55"/>
  <c r="J13" i="55"/>
  <c r="M9" i="58" l="1"/>
  <c r="M11" i="58" s="1"/>
  <c r="M13" i="58" s="1"/>
  <c r="N13" i="58" s="1"/>
  <c r="J16" i="55"/>
  <c r="J20" i="55" s="1"/>
  <c r="J23" i="55" s="1"/>
  <c r="J26" i="55" s="1"/>
  <c r="G6" i="23" s="1"/>
  <c r="H6" i="23" s="1"/>
  <c r="H11" i="52" l="1"/>
  <c r="M7" i="44"/>
  <c r="J8" i="47"/>
  <c r="J19" i="47" s="1"/>
  <c r="B8" i="52"/>
  <c r="J15" i="52"/>
  <c r="J17" i="44"/>
  <c r="J10" i="44"/>
  <c r="J9" i="44"/>
  <c r="D12" i="39"/>
  <c r="E12" i="39"/>
  <c r="F12" i="39"/>
  <c r="G12" i="39"/>
  <c r="H12" i="39"/>
  <c r="I25" i="39"/>
  <c r="I24" i="39"/>
  <c r="I17" i="39"/>
  <c r="J7" i="39"/>
  <c r="I7" i="39"/>
  <c r="I12" i="39" s="1"/>
  <c r="J9" i="20"/>
  <c r="I25" i="30"/>
  <c r="I24" i="30"/>
  <c r="I23" i="30"/>
  <c r="I17" i="30"/>
  <c r="H12" i="30"/>
  <c r="G12" i="30"/>
  <c r="F12" i="30"/>
  <c r="E12" i="30"/>
  <c r="D12" i="30"/>
  <c r="J10" i="30"/>
  <c r="I10" i="30"/>
  <c r="J7" i="30"/>
  <c r="I7" i="30"/>
  <c r="I12" i="30" s="1"/>
  <c r="I25" i="29"/>
  <c r="I23" i="29"/>
  <c r="I17" i="29"/>
  <c r="H12" i="29"/>
  <c r="G12" i="29"/>
  <c r="F12" i="29"/>
  <c r="E12" i="29"/>
  <c r="D12" i="29"/>
  <c r="J10" i="29"/>
  <c r="I10" i="29"/>
  <c r="J9" i="29"/>
  <c r="I9" i="29"/>
  <c r="J8" i="29"/>
  <c r="I8" i="29"/>
  <c r="J7" i="29"/>
  <c r="I7" i="29"/>
  <c r="I25" i="28"/>
  <c r="I24" i="28"/>
  <c r="I23" i="28"/>
  <c r="I17" i="28"/>
  <c r="H12" i="28"/>
  <c r="G12" i="28"/>
  <c r="F12" i="28"/>
  <c r="E12" i="28"/>
  <c r="D12" i="28"/>
  <c r="J10" i="28"/>
  <c r="I10" i="28"/>
  <c r="J9" i="28"/>
  <c r="I9" i="28"/>
  <c r="J8" i="28"/>
  <c r="I8" i="28"/>
  <c r="J7" i="28"/>
  <c r="I7" i="28"/>
  <c r="I24" i="27"/>
  <c r="I23" i="27"/>
  <c r="I17" i="27"/>
  <c r="H12" i="27"/>
  <c r="G12" i="27"/>
  <c r="F12" i="27"/>
  <c r="E12" i="27"/>
  <c r="D12" i="27"/>
  <c r="J10" i="27"/>
  <c r="I10" i="27"/>
  <c r="J9" i="27"/>
  <c r="I9" i="27"/>
  <c r="J8" i="27"/>
  <c r="I8" i="27"/>
  <c r="J7" i="27"/>
  <c r="I7" i="27"/>
  <c r="I17" i="26"/>
  <c r="I4" i="23"/>
  <c r="J16" i="20"/>
  <c r="J10" i="20"/>
  <c r="J15" i="20"/>
  <c r="J12" i="29" l="1"/>
  <c r="J13" i="29" s="1"/>
  <c r="I12" i="29"/>
  <c r="I12" i="28"/>
  <c r="J12" i="28"/>
  <c r="J13" i="28" s="1"/>
  <c r="I12" i="27"/>
  <c r="J12" i="27"/>
  <c r="J13" i="27" s="1"/>
  <c r="J12" i="30"/>
  <c r="J13" i="30" s="1"/>
  <c r="J12" i="39"/>
  <c r="J13" i="39" s="1"/>
  <c r="I14" i="23"/>
  <c r="I13" i="23"/>
  <c r="J15" i="29" l="1"/>
  <c r="J14" i="29"/>
  <c r="J14" i="28"/>
  <c r="J15" i="28"/>
  <c r="J14" i="27"/>
  <c r="J15" i="27"/>
  <c r="J15" i="30"/>
  <c r="J14" i="30"/>
  <c r="J14" i="39"/>
  <c r="J15" i="39"/>
  <c r="M9" i="44"/>
  <c r="M11" i="44" s="1"/>
  <c r="M13" i="44" s="1"/>
  <c r="N13" i="44" s="1"/>
  <c r="I10" i="44" s="1"/>
  <c r="I8" i="44"/>
  <c r="J16" i="29" l="1"/>
  <c r="J20" i="29" s="1"/>
  <c r="E24" i="29" s="1"/>
  <c r="F24" i="29" s="1"/>
  <c r="J26" i="29" s="1"/>
  <c r="G10" i="23" s="1"/>
  <c r="H10" i="23" s="1"/>
  <c r="J16" i="28"/>
  <c r="J20" i="28" s="1"/>
  <c r="E22" i="28" s="1"/>
  <c r="F22" i="28" s="1"/>
  <c r="J26" i="28" s="1"/>
  <c r="G9" i="23" s="1"/>
  <c r="H9" i="23" s="1"/>
  <c r="J26" i="26"/>
  <c r="G7" i="23" s="1"/>
  <c r="H7" i="23" s="1"/>
  <c r="I7" i="23" s="1"/>
  <c r="J16" i="27"/>
  <c r="J20" i="27" s="1"/>
  <c r="E22" i="27" s="1"/>
  <c r="F22" i="27" s="1"/>
  <c r="J25" i="27" s="1"/>
  <c r="G8" i="23" s="1"/>
  <c r="H8" i="23" s="1"/>
  <c r="J16" i="39"/>
  <c r="J20" i="39" s="1"/>
  <c r="J23" i="39" s="1"/>
  <c r="J26" i="39" s="1"/>
  <c r="G5" i="23" s="1"/>
  <c r="H5" i="23" s="1"/>
  <c r="I5" i="23" s="1"/>
  <c r="J16" i="30"/>
  <c r="J20" i="30" s="1"/>
  <c r="E23" i="39"/>
  <c r="F23" i="39" s="1"/>
  <c r="I9" i="44"/>
  <c r="J26" i="30" l="1"/>
  <c r="G11" i="23" s="1"/>
  <c r="H11" i="23" s="1"/>
  <c r="H19" i="23" s="1"/>
  <c r="H8" i="20" s="1"/>
  <c r="H10" i="20" s="1"/>
  <c r="I10" i="20" s="1"/>
  <c r="I8" i="20" l="1"/>
  <c r="M9" i="20"/>
  <c r="M14" i="20" s="1"/>
  <c r="M17" i="20" s="1"/>
  <c r="H9" i="20"/>
  <c r="I9" i="20" s="1"/>
  <c r="H10" i="52"/>
  <c r="I17" i="44"/>
  <c r="H15" i="20" l="1"/>
  <c r="I15" i="20" s="1"/>
  <c r="H16" i="20" l="1"/>
  <c r="H9" i="52" s="1"/>
  <c r="H15" i="52" s="1"/>
  <c r="H18" i="52" l="1"/>
  <c r="I16" i="20"/>
  <c r="I15" i="52"/>
  <c r="H19" i="52" l="1"/>
</calcChain>
</file>

<file path=xl/sharedStrings.xml><?xml version="1.0" encoding="utf-8"?>
<sst xmlns="http://schemas.openxmlformats.org/spreadsheetml/2006/main" count="438" uniqueCount="156">
  <si>
    <t>単位</t>
  </si>
  <si>
    <t>金　　額</t>
  </si>
  <si>
    <t>摘　　　要</t>
  </si>
  <si>
    <t>計</t>
    <rPh sb="0" eb="1">
      <t>ケイ</t>
    </rPh>
    <phoneticPr fontId="11"/>
  </si>
  <si>
    <t>　　　　　　　　　　　職種</t>
    <rPh sb="11" eb="13">
      <t>ショクシュ</t>
    </rPh>
    <phoneticPr fontId="11"/>
  </si>
  <si>
    <t>人数</t>
    <rPh sb="0" eb="2">
      <t>ニンズウ</t>
    </rPh>
    <phoneticPr fontId="11"/>
  </si>
  <si>
    <t xml:space="preserve">  名  称</t>
    <rPh sb="2" eb="6">
      <t>メイショウ</t>
    </rPh>
    <phoneticPr fontId="11"/>
  </si>
  <si>
    <t>　計 （円）</t>
  </si>
  <si>
    <t>直接
人件費</t>
    <phoneticPr fontId="14"/>
  </si>
  <si>
    <t>内　　　訳　　　書</t>
    <rPh sb="0" eb="1">
      <t>ウチ</t>
    </rPh>
    <rPh sb="4" eb="5">
      <t>ヤク</t>
    </rPh>
    <phoneticPr fontId="14"/>
  </si>
  <si>
    <t>工　種</t>
    <rPh sb="0" eb="1">
      <t>コウ</t>
    </rPh>
    <rPh sb="2" eb="3">
      <t>タネ</t>
    </rPh>
    <phoneticPr fontId="14"/>
  </si>
  <si>
    <t>種　　別</t>
    <rPh sb="0" eb="1">
      <t>タネ</t>
    </rPh>
    <rPh sb="3" eb="4">
      <t>ベツ</t>
    </rPh>
    <phoneticPr fontId="14"/>
  </si>
  <si>
    <t>数量</t>
    <phoneticPr fontId="14"/>
  </si>
  <si>
    <t>単価</t>
    <phoneticPr fontId="14"/>
  </si>
  <si>
    <t>中部設計分</t>
    <rPh sb="0" eb="4">
      <t>チュウブセッケイ</t>
    </rPh>
    <rPh sb="4" eb="5">
      <t>ブン</t>
    </rPh>
    <phoneticPr fontId="14"/>
  </si>
  <si>
    <t>外注分</t>
    <rPh sb="0" eb="2">
      <t>ガイチュウ</t>
    </rPh>
    <rPh sb="2" eb="3">
      <t>ブン</t>
    </rPh>
    <phoneticPr fontId="14"/>
  </si>
  <si>
    <t>１．直接人件費</t>
    <rPh sb="2" eb="4">
      <t>チョクセツ</t>
    </rPh>
    <rPh sb="4" eb="7">
      <t>ジンケンヒ</t>
    </rPh>
    <phoneticPr fontId="14"/>
  </si>
  <si>
    <t>式</t>
    <rPh sb="0" eb="1">
      <t>シキ</t>
    </rPh>
    <phoneticPr fontId="14"/>
  </si>
  <si>
    <t>計</t>
    <rPh sb="0" eb="1">
      <t>ケイ</t>
    </rPh>
    <phoneticPr fontId="14"/>
  </si>
  <si>
    <t>％</t>
    <phoneticPr fontId="14"/>
  </si>
  <si>
    <t>小　計</t>
    <rPh sb="0" eb="1">
      <t>ショウ</t>
    </rPh>
    <rPh sb="2" eb="3">
      <t>ケイ</t>
    </rPh>
    <phoneticPr fontId="14"/>
  </si>
  <si>
    <t>合計（端数処理後）</t>
    <rPh sb="0" eb="2">
      <t>ゴウケイ</t>
    </rPh>
    <rPh sb="3" eb="5">
      <t>ハスウ</t>
    </rPh>
    <rPh sb="5" eb="7">
      <t>ショリ</t>
    </rPh>
    <rPh sb="7" eb="8">
      <t>ゴ</t>
    </rPh>
    <phoneticPr fontId="14"/>
  </si>
  <si>
    <t>日額</t>
    <rPh sb="0" eb="2">
      <t>ニチガク</t>
    </rPh>
    <phoneticPr fontId="14"/>
  </si>
  <si>
    <t>測量主任技師</t>
    <rPh sb="0" eb="2">
      <t>ソクリョウ</t>
    </rPh>
    <rPh sb="2" eb="4">
      <t>シュニン</t>
    </rPh>
    <rPh sb="4" eb="6">
      <t>ギシ</t>
    </rPh>
    <phoneticPr fontId="11"/>
  </si>
  <si>
    <t>測量技師</t>
    <rPh sb="0" eb="2">
      <t>ソクリョウ</t>
    </rPh>
    <rPh sb="2" eb="4">
      <t>ギシ</t>
    </rPh>
    <phoneticPr fontId="11"/>
  </si>
  <si>
    <t>測量技師補</t>
    <rPh sb="0" eb="2">
      <t>ソクリョウ</t>
    </rPh>
    <rPh sb="2" eb="4">
      <t>ギシ</t>
    </rPh>
    <rPh sb="4" eb="5">
      <t>ホ</t>
    </rPh>
    <phoneticPr fontId="11"/>
  </si>
  <si>
    <t>測量助手</t>
    <rPh sb="0" eb="2">
      <t>ソクリョウ</t>
    </rPh>
    <rPh sb="2" eb="4">
      <t>ジョシュ</t>
    </rPh>
    <phoneticPr fontId="11"/>
  </si>
  <si>
    <t>備　　考</t>
    <rPh sb="0" eb="1">
      <t>ビ</t>
    </rPh>
    <rPh sb="3" eb="4">
      <t>コウ</t>
    </rPh>
    <phoneticPr fontId="11"/>
  </si>
  <si>
    <t>（１）作業計画</t>
    <rPh sb="3" eb="5">
      <t>サギョウ</t>
    </rPh>
    <rPh sb="5" eb="7">
      <t>ケイカク</t>
    </rPh>
    <phoneticPr fontId="14"/>
  </si>
  <si>
    <t>小　　計</t>
    <rPh sb="0" eb="1">
      <t>ショウ</t>
    </rPh>
    <rPh sb="3" eb="4">
      <t>ケイ</t>
    </rPh>
    <phoneticPr fontId="14"/>
  </si>
  <si>
    <t>②</t>
    <phoneticPr fontId="14"/>
  </si>
  <si>
    <t>機械経費</t>
    <rPh sb="0" eb="2">
      <t>キカイ</t>
    </rPh>
    <rPh sb="2" eb="4">
      <t>ケイヒ</t>
    </rPh>
    <phoneticPr fontId="14"/>
  </si>
  <si>
    <t>通信運搬費等</t>
    <rPh sb="0" eb="2">
      <t>ツウシン</t>
    </rPh>
    <rPh sb="2" eb="4">
      <t>ウンパン</t>
    </rPh>
    <rPh sb="4" eb="5">
      <t>ヒ</t>
    </rPh>
    <rPh sb="5" eb="6">
      <t>トウ</t>
    </rPh>
    <phoneticPr fontId="14"/>
  </si>
  <si>
    <t>材料費</t>
    <rPh sb="0" eb="2">
      <t>ザイリョウヒ</t>
    </rPh>
    <phoneticPr fontId="14"/>
  </si>
  <si>
    <t>①</t>
    <phoneticPr fontId="14"/>
  </si>
  <si>
    <t>％</t>
    <phoneticPr fontId="14"/>
  </si>
  <si>
    <t>①×</t>
    <phoneticPr fontId="14"/>
  </si>
  <si>
    <t>（①+②）×</t>
    <phoneticPr fontId="14"/>
  </si>
  <si>
    <t>計</t>
    <rPh sb="0" eb="1">
      <t>ケイ</t>
    </rPh>
    <phoneticPr fontId="14"/>
  </si>
  <si>
    <t>　合　計</t>
    <rPh sb="1" eb="2">
      <t>ゴウ</t>
    </rPh>
    <rPh sb="3" eb="4">
      <t>ケイ</t>
    </rPh>
    <phoneticPr fontId="11"/>
  </si>
  <si>
    <t>補正</t>
    <rPh sb="0" eb="2">
      <t>ホセイ</t>
    </rPh>
    <phoneticPr fontId="14"/>
  </si>
  <si>
    <t>（２）細部測量</t>
    <rPh sb="3" eb="5">
      <t>サイブ</t>
    </rPh>
    <rPh sb="5" eb="7">
      <t>ソクリョウ</t>
    </rPh>
    <phoneticPr fontId="14"/>
  </si>
  <si>
    <t>（３）数値編集</t>
    <rPh sb="3" eb="5">
      <t>スウチ</t>
    </rPh>
    <rPh sb="5" eb="7">
      <t>ヘンシュウ</t>
    </rPh>
    <phoneticPr fontId="14"/>
  </si>
  <si>
    <t>（４）数値地形図データ作成</t>
    <rPh sb="3" eb="5">
      <t>スウチ</t>
    </rPh>
    <rPh sb="5" eb="8">
      <t>チケイズ</t>
    </rPh>
    <rPh sb="11" eb="13">
      <t>サクセイ</t>
    </rPh>
    <phoneticPr fontId="14"/>
  </si>
  <si>
    <t>（１）中心点座標計算</t>
    <rPh sb="3" eb="6">
      <t>チュウシンテン</t>
    </rPh>
    <rPh sb="6" eb="8">
      <t>ザヒョウ</t>
    </rPh>
    <rPh sb="8" eb="10">
      <t>ケイサン</t>
    </rPh>
    <phoneticPr fontId="14"/>
  </si>
  <si>
    <t>（２）測定設置</t>
    <rPh sb="3" eb="5">
      <t>ソクテイ</t>
    </rPh>
    <rPh sb="5" eb="7">
      <t>セッチ</t>
    </rPh>
    <phoneticPr fontId="14"/>
  </si>
  <si>
    <t>（３）線形地形図の作成</t>
    <rPh sb="3" eb="5">
      <t>センケイ</t>
    </rPh>
    <rPh sb="5" eb="8">
      <t>チケイズ</t>
    </rPh>
    <rPh sb="9" eb="11">
      <t>サクセイ</t>
    </rPh>
    <phoneticPr fontId="14"/>
  </si>
  <si>
    <t>（４）点検整理</t>
    <rPh sb="3" eb="5">
      <t>テンケン</t>
    </rPh>
    <rPh sb="5" eb="7">
      <t>セイリ</t>
    </rPh>
    <phoneticPr fontId="14"/>
  </si>
  <si>
    <t>直接人件費（1.0㎞当り）</t>
    <rPh sb="10" eb="11">
      <t>アタ</t>
    </rPh>
    <phoneticPr fontId="11"/>
  </si>
  <si>
    <t>1.0㎞当り</t>
    <rPh sb="4" eb="5">
      <t>アタ</t>
    </rPh>
    <phoneticPr fontId="14"/>
  </si>
  <si>
    <t>（１）観測</t>
    <rPh sb="3" eb="5">
      <t>カンソク</t>
    </rPh>
    <phoneticPr fontId="14"/>
  </si>
  <si>
    <t>（２）縦断面図作成</t>
    <rPh sb="3" eb="7">
      <t>ジュウダンメンズ</t>
    </rPh>
    <rPh sb="7" eb="9">
      <t>サクセイ</t>
    </rPh>
    <phoneticPr fontId="14"/>
  </si>
  <si>
    <t>（３）点検整理</t>
    <rPh sb="3" eb="5">
      <t>テンケン</t>
    </rPh>
    <rPh sb="5" eb="7">
      <t>セイリ</t>
    </rPh>
    <phoneticPr fontId="14"/>
  </si>
  <si>
    <t>（２）横断面図作成</t>
    <rPh sb="3" eb="7">
      <t>オウダンメンズ</t>
    </rPh>
    <rPh sb="7" eb="9">
      <t>サクセイ</t>
    </rPh>
    <phoneticPr fontId="14"/>
  </si>
  <si>
    <t>㎞</t>
    <phoneticPr fontId="14"/>
  </si>
  <si>
    <t>㎞</t>
    <phoneticPr fontId="14"/>
  </si>
  <si>
    <t>３．電子成果品</t>
    <rPh sb="2" eb="4">
      <t>デンシ</t>
    </rPh>
    <rPh sb="4" eb="6">
      <t>セイカ</t>
    </rPh>
    <rPh sb="6" eb="7">
      <t>ヒン</t>
    </rPh>
    <phoneticPr fontId="14"/>
  </si>
  <si>
    <t xml:space="preserve"> 第１号明細書(測量）　参照</t>
    <rPh sb="4" eb="6">
      <t>メイサイ</t>
    </rPh>
    <rPh sb="8" eb="10">
      <t>ソクリョウ</t>
    </rPh>
    <phoneticPr fontId="14"/>
  </si>
  <si>
    <t>第１号　　明細書（測量）</t>
    <rPh sb="0" eb="1">
      <t>ダイ</t>
    </rPh>
    <rPh sb="2" eb="3">
      <t>ゴウ</t>
    </rPh>
    <rPh sb="5" eb="8">
      <t>メイサイショ</t>
    </rPh>
    <rPh sb="9" eb="11">
      <t>ソクリョウ</t>
    </rPh>
    <phoneticPr fontId="14"/>
  </si>
  <si>
    <t>委託業務名</t>
  </si>
  <si>
    <t>業務場所</t>
    <phoneticPr fontId="11"/>
  </si>
  <si>
    <t>測量補助員</t>
    <rPh sb="0" eb="2">
      <t>ソクリョウ</t>
    </rPh>
    <rPh sb="2" eb="5">
      <t>ホジョイン</t>
    </rPh>
    <phoneticPr fontId="11"/>
  </si>
  <si>
    <t>精度管理費</t>
    <rPh sb="0" eb="2">
      <t>セイド</t>
    </rPh>
    <rPh sb="2" eb="4">
      <t>カンリ</t>
    </rPh>
    <rPh sb="4" eb="5">
      <t>ヒ</t>
    </rPh>
    <phoneticPr fontId="14"/>
  </si>
  <si>
    <t>電子成果品作成費2.3×ｘ＾0.44
ｘ＝直接人件費(千円)</t>
    <rPh sb="0" eb="2">
      <t>デンシ</t>
    </rPh>
    <rPh sb="2" eb="4">
      <t>セイカ</t>
    </rPh>
    <rPh sb="4" eb="5">
      <t>ヒン</t>
    </rPh>
    <rPh sb="5" eb="7">
      <t>サクセイ</t>
    </rPh>
    <rPh sb="7" eb="8">
      <t>ヒ</t>
    </rPh>
    <rPh sb="21" eb="23">
      <t>チョクセツ</t>
    </rPh>
    <rPh sb="23" eb="25">
      <t>ジンケン</t>
    </rPh>
    <rPh sb="25" eb="26">
      <t>ヒ</t>
    </rPh>
    <rPh sb="27" eb="28">
      <t>セン</t>
    </rPh>
    <rPh sb="28" eb="29">
      <t>エン</t>
    </rPh>
    <phoneticPr fontId="14"/>
  </si>
  <si>
    <t>1式当り</t>
    <rPh sb="1" eb="2">
      <t>シキ</t>
    </rPh>
    <phoneticPr fontId="14"/>
  </si>
  <si>
    <t>第１号　内訳書　(測量）</t>
    <rPh sb="0" eb="1">
      <t>ダイ</t>
    </rPh>
    <rPh sb="2" eb="3">
      <t>ゴウ</t>
    </rPh>
    <rPh sb="4" eb="7">
      <t>ウチワケショ</t>
    </rPh>
    <rPh sb="9" eb="11">
      <t>ソクリョウ</t>
    </rPh>
    <phoneticPr fontId="11"/>
  </si>
  <si>
    <t>Ⅰ．測量</t>
    <rPh sb="2" eb="4">
      <t>ソクリョウ</t>
    </rPh>
    <phoneticPr fontId="14"/>
  </si>
  <si>
    <t>小計</t>
    <rPh sb="0" eb="2">
      <t>ショウケイ</t>
    </rPh>
    <phoneticPr fontId="14"/>
  </si>
  <si>
    <t>技師長</t>
    <rPh sb="0" eb="3">
      <t>ギシチョウ</t>
    </rPh>
    <phoneticPr fontId="11"/>
  </si>
  <si>
    <t>技師Ａ</t>
    <rPh sb="0" eb="2">
      <t>ギシ</t>
    </rPh>
    <phoneticPr fontId="11"/>
  </si>
  <si>
    <t>技師Ｂ</t>
    <rPh sb="0" eb="2">
      <t>ギシ</t>
    </rPh>
    <phoneticPr fontId="11"/>
  </si>
  <si>
    <t>技師Ｃ</t>
    <rPh sb="0" eb="2">
      <t>ギシ</t>
    </rPh>
    <phoneticPr fontId="11"/>
  </si>
  <si>
    <t>技術員</t>
    <rPh sb="0" eb="3">
      <t>ギジュツイン</t>
    </rPh>
    <phoneticPr fontId="11"/>
  </si>
  <si>
    <t>摘要</t>
    <rPh sb="0" eb="2">
      <t>テキヨウ</t>
    </rPh>
    <phoneticPr fontId="11"/>
  </si>
  <si>
    <t>（１）</t>
    <phoneticPr fontId="11"/>
  </si>
  <si>
    <t>（２）</t>
    <phoneticPr fontId="11"/>
  </si>
  <si>
    <t>総　括　表</t>
    <rPh sb="0" eb="1">
      <t>ソウ</t>
    </rPh>
    <rPh sb="2" eb="3">
      <t>カツ</t>
    </rPh>
    <rPh sb="4" eb="5">
      <t>ヒョウ</t>
    </rPh>
    <phoneticPr fontId="11"/>
  </si>
  <si>
    <t>Ⅰ.測量</t>
    <rPh sb="2" eb="4">
      <t>ソクリョウ</t>
    </rPh>
    <phoneticPr fontId="14"/>
  </si>
  <si>
    <t>第１号　内訳書　参照</t>
    <rPh sb="0" eb="1">
      <t>ダイ</t>
    </rPh>
    <rPh sb="2" eb="3">
      <t>ゴウ</t>
    </rPh>
    <rPh sb="4" eb="7">
      <t>ウチワケショ</t>
    </rPh>
    <rPh sb="8" eb="10">
      <t>サンショウ</t>
    </rPh>
    <phoneticPr fontId="14"/>
  </si>
  <si>
    <t>第２号　内訳書　参照</t>
    <rPh sb="0" eb="1">
      <t>ダイ</t>
    </rPh>
    <rPh sb="2" eb="3">
      <t>ゴウ</t>
    </rPh>
    <rPh sb="4" eb="7">
      <t>ウチワケショ</t>
    </rPh>
    <rPh sb="8" eb="10">
      <t>サンショウ</t>
    </rPh>
    <phoneticPr fontId="14"/>
  </si>
  <si>
    <t>主任技師</t>
    <rPh sb="0" eb="2">
      <t>シュニン</t>
    </rPh>
    <rPh sb="2" eb="4">
      <t>ギシ</t>
    </rPh>
    <phoneticPr fontId="11"/>
  </si>
  <si>
    <t>　測量業務</t>
    <rPh sb="1" eb="3">
      <t>ソクリョウ</t>
    </rPh>
    <rPh sb="3" eb="5">
      <t>ギョウム</t>
    </rPh>
    <phoneticPr fontId="14"/>
  </si>
  <si>
    <t>合計</t>
    <rPh sb="0" eb="1">
      <t>ゴウ</t>
    </rPh>
    <rPh sb="1" eb="2">
      <t>ケイ</t>
    </rPh>
    <phoneticPr fontId="14"/>
  </si>
  <si>
    <t>２．諸経費等</t>
    <rPh sb="2" eb="3">
      <t>ショ</t>
    </rPh>
    <rPh sb="3" eb="5">
      <t>ケイヒ</t>
    </rPh>
    <rPh sb="4" eb="5">
      <t>ヒ</t>
    </rPh>
    <rPh sb="5" eb="6">
      <t>トウ</t>
    </rPh>
    <phoneticPr fontId="14"/>
  </si>
  <si>
    <t>　1.測量　１式</t>
    <rPh sb="3" eb="5">
      <t>ソクリョウ</t>
    </rPh>
    <rPh sb="7" eb="8">
      <t>シキ</t>
    </rPh>
    <phoneticPr fontId="14"/>
  </si>
  <si>
    <t>第１号歩掛表</t>
    <phoneticPr fontId="14"/>
  </si>
  <si>
    <t>第２号歩掛表</t>
  </si>
  <si>
    <t>第３号歩掛表</t>
  </si>
  <si>
    <t>第４号歩掛表</t>
  </si>
  <si>
    <t>第５号歩掛表</t>
  </si>
  <si>
    <t>第６号歩掛表</t>
  </si>
  <si>
    <t>第７号歩掛表</t>
  </si>
  <si>
    <t>Ⅱ.復旧設計計画</t>
    <rPh sb="2" eb="4">
      <t>フッキュウ</t>
    </rPh>
    <rPh sb="4" eb="6">
      <t>セッケイ</t>
    </rPh>
    <rPh sb="6" eb="8">
      <t>ケイカク</t>
    </rPh>
    <phoneticPr fontId="14"/>
  </si>
  <si>
    <t>１．直接人件費（復旧設計計画）</t>
    <rPh sb="2" eb="4">
      <t>チョクセツ</t>
    </rPh>
    <rPh sb="4" eb="7">
      <t>ジンケンヒ</t>
    </rPh>
    <rPh sb="8" eb="10">
      <t>フッキュウ</t>
    </rPh>
    <rPh sb="10" eb="12">
      <t>セッケイ</t>
    </rPh>
    <rPh sb="12" eb="14">
      <t>ケイカク</t>
    </rPh>
    <phoneticPr fontId="14"/>
  </si>
  <si>
    <t>Ⅱ．設計計画</t>
    <rPh sb="2" eb="4">
      <t>セッケイ</t>
    </rPh>
    <rPh sb="4" eb="6">
      <t>ケイカク</t>
    </rPh>
    <phoneticPr fontId="14"/>
  </si>
  <si>
    <t>第２号　　明細書（復旧設計計画）
　　　　　　　　　　　　　　　　　　　　　　　　　　　　　　</t>
    <rPh sb="9" eb="11">
      <t>フッキュウ</t>
    </rPh>
    <rPh sb="13" eb="15">
      <t>ケイカク</t>
    </rPh>
    <phoneticPr fontId="14"/>
  </si>
  <si>
    <t>２．その他原価</t>
    <rPh sb="4" eb="5">
      <t>タ</t>
    </rPh>
    <rPh sb="5" eb="7">
      <t>ゲンカ</t>
    </rPh>
    <phoneticPr fontId="14"/>
  </si>
  <si>
    <t>３．直接経費</t>
    <rPh sb="2" eb="4">
      <t>チョクセツ</t>
    </rPh>
    <rPh sb="4" eb="6">
      <t>ケイヒ</t>
    </rPh>
    <phoneticPr fontId="14"/>
  </si>
  <si>
    <t>４．一般管理費等</t>
    <rPh sb="2" eb="4">
      <t>イッパン</t>
    </rPh>
    <rPh sb="4" eb="7">
      <t>カンリヒ</t>
    </rPh>
    <rPh sb="7" eb="8">
      <t>トウ</t>
    </rPh>
    <phoneticPr fontId="14"/>
  </si>
  <si>
    <t xml:space="preserve"> 第１号歩掛表（作業計画） </t>
    <rPh sb="4" eb="5">
      <t>フ</t>
    </rPh>
    <rPh sb="5" eb="6">
      <t>カ</t>
    </rPh>
    <rPh sb="6" eb="7">
      <t>ヒョウ</t>
    </rPh>
    <rPh sb="8" eb="10">
      <t>サギョウ</t>
    </rPh>
    <rPh sb="10" eb="12">
      <t>ケイカク</t>
    </rPh>
    <phoneticPr fontId="11"/>
  </si>
  <si>
    <t>１式当り</t>
    <rPh sb="0" eb="1">
      <t>テン</t>
    </rPh>
    <rPh sb="1" eb="2">
      <t>シキ</t>
    </rPh>
    <phoneticPr fontId="14"/>
  </si>
  <si>
    <t>１式当り</t>
    <rPh sb="1" eb="2">
      <t>シキ</t>
    </rPh>
    <rPh sb="2" eb="3">
      <t>アタ</t>
    </rPh>
    <phoneticPr fontId="14"/>
  </si>
  <si>
    <t>消費税額10％</t>
    <rPh sb="0" eb="3">
      <t>ショウヒゼイ</t>
    </rPh>
    <rPh sb="3" eb="4">
      <t>ガク</t>
    </rPh>
    <phoneticPr fontId="14"/>
  </si>
  <si>
    <t>合計（消費税額含む）</t>
    <rPh sb="0" eb="2">
      <t>ゴウケイ</t>
    </rPh>
    <rPh sb="3" eb="7">
      <t>ショウヒゼイガク</t>
    </rPh>
    <rPh sb="7" eb="8">
      <t>フク</t>
    </rPh>
    <phoneticPr fontId="14"/>
  </si>
  <si>
    <t>（１）伐採</t>
    <rPh sb="3" eb="5">
      <t>バッサイ</t>
    </rPh>
    <phoneticPr fontId="14"/>
  </si>
  <si>
    <t>標準歩掛等</t>
    <rPh sb="0" eb="4">
      <t>ヒョウジュンブガカリ</t>
    </rPh>
    <rPh sb="4" eb="5">
      <t>トウ</t>
    </rPh>
    <phoneticPr fontId="11"/>
  </si>
  <si>
    <t>無し</t>
    <rPh sb="0" eb="1">
      <t>ナ</t>
    </rPh>
    <phoneticPr fontId="14"/>
  </si>
  <si>
    <t>（２）現地踏査</t>
    <rPh sb="3" eb="5">
      <t>ゲンチ</t>
    </rPh>
    <rPh sb="5" eb="7">
      <t>トウサ</t>
    </rPh>
    <phoneticPr fontId="14"/>
  </si>
  <si>
    <t xml:space="preserve"> 第２号歩掛表（作業計画） </t>
    <rPh sb="4" eb="5">
      <t>フ</t>
    </rPh>
    <rPh sb="5" eb="6">
      <t>カ</t>
    </rPh>
    <rPh sb="6" eb="7">
      <t>ヒョウ</t>
    </rPh>
    <rPh sb="8" eb="10">
      <t>サギョウ</t>
    </rPh>
    <rPh sb="10" eb="12">
      <t>ケイカク</t>
    </rPh>
    <phoneticPr fontId="11"/>
  </si>
  <si>
    <t>（１）現地踏査</t>
    <rPh sb="3" eb="5">
      <t>ゲンチ</t>
    </rPh>
    <rPh sb="5" eb="7">
      <t>トウサ</t>
    </rPh>
    <phoneticPr fontId="14"/>
  </si>
  <si>
    <t>（４）中心線測量</t>
    <rPh sb="3" eb="6">
      <t>チュウシンセン</t>
    </rPh>
    <rPh sb="6" eb="8">
      <t>ソクリョウ</t>
    </rPh>
    <phoneticPr fontId="14"/>
  </si>
  <si>
    <t>（５）縦断測量</t>
    <rPh sb="3" eb="5">
      <t>ジュウダン</t>
    </rPh>
    <rPh sb="5" eb="7">
      <t>ソクリョウ</t>
    </rPh>
    <phoneticPr fontId="14"/>
  </si>
  <si>
    <t>（６）横断測量</t>
    <rPh sb="3" eb="5">
      <t>オウダン</t>
    </rPh>
    <rPh sb="5" eb="7">
      <t>ソクリョウ</t>
    </rPh>
    <phoneticPr fontId="14"/>
  </si>
  <si>
    <t>（７）伐採</t>
    <rPh sb="3" eb="5">
      <t>バッサイ</t>
    </rPh>
    <phoneticPr fontId="14"/>
  </si>
  <si>
    <t xml:space="preserve"> 第３号歩掛表（現地測量） </t>
    <rPh sb="4" eb="5">
      <t>フ</t>
    </rPh>
    <rPh sb="5" eb="6">
      <t>カ</t>
    </rPh>
    <rPh sb="6" eb="7">
      <t>ヒョウ</t>
    </rPh>
    <rPh sb="8" eb="10">
      <t>ゲンチ</t>
    </rPh>
    <rPh sb="10" eb="12">
      <t>ソクリョウ</t>
    </rPh>
    <phoneticPr fontId="11"/>
  </si>
  <si>
    <t xml:space="preserve"> 第５号歩掛表（縦断測量） </t>
    <rPh sb="4" eb="5">
      <t>フ</t>
    </rPh>
    <rPh sb="5" eb="6">
      <t>カ</t>
    </rPh>
    <rPh sb="6" eb="7">
      <t>ヒョウ</t>
    </rPh>
    <rPh sb="8" eb="10">
      <t>ジュウダン</t>
    </rPh>
    <rPh sb="10" eb="12">
      <t>ソクリョウ</t>
    </rPh>
    <phoneticPr fontId="11"/>
  </si>
  <si>
    <t xml:space="preserve"> 第７号歩掛表（伐採） </t>
    <rPh sb="4" eb="5">
      <t>フ</t>
    </rPh>
    <rPh sb="5" eb="6">
      <t>カ</t>
    </rPh>
    <rPh sb="6" eb="7">
      <t>ヒョウ</t>
    </rPh>
    <rPh sb="8" eb="10">
      <t>バッサイ</t>
    </rPh>
    <phoneticPr fontId="11"/>
  </si>
  <si>
    <t xml:space="preserve"> 第４号歩掛表（中心線測量） </t>
    <rPh sb="4" eb="5">
      <t>フ</t>
    </rPh>
    <rPh sb="5" eb="6">
      <t>カ</t>
    </rPh>
    <rPh sb="6" eb="7">
      <t>ヒョウ</t>
    </rPh>
    <rPh sb="8" eb="11">
      <t>チュウシンセン</t>
    </rPh>
    <rPh sb="11" eb="13">
      <t>ソクリョウ</t>
    </rPh>
    <phoneticPr fontId="11"/>
  </si>
  <si>
    <t xml:space="preserve"> 第６号歩掛表（横断測量） </t>
    <rPh sb="4" eb="5">
      <t>フ</t>
    </rPh>
    <rPh sb="5" eb="6">
      <t>カ</t>
    </rPh>
    <rPh sb="6" eb="7">
      <t>ヒョウ</t>
    </rPh>
    <rPh sb="8" eb="10">
      <t>オウダン</t>
    </rPh>
    <rPh sb="10" eb="12">
      <t>ソクリョウ</t>
    </rPh>
    <phoneticPr fontId="11"/>
  </si>
  <si>
    <t>直接人件費（標準作業量：1/500　0.1ｋｍ2当り）</t>
    <rPh sb="6" eb="8">
      <t>ヒョウジュン</t>
    </rPh>
    <rPh sb="8" eb="10">
      <t>サギョウ</t>
    </rPh>
    <rPh sb="10" eb="11">
      <t>リョウ</t>
    </rPh>
    <rPh sb="24" eb="25">
      <t>アタ</t>
    </rPh>
    <phoneticPr fontId="11"/>
  </si>
  <si>
    <t xml:space="preserve">  作業内容(施設災害　農道工)</t>
    <rPh sb="2" eb="4">
      <t>サギョウ</t>
    </rPh>
    <rPh sb="4" eb="6">
      <t>ナイヨウ</t>
    </rPh>
    <rPh sb="7" eb="9">
      <t>シセツ</t>
    </rPh>
    <rPh sb="9" eb="11">
      <t>サイガイ</t>
    </rPh>
    <rPh sb="12" eb="14">
      <t>ノウドウ</t>
    </rPh>
    <rPh sb="14" eb="15">
      <t>コウ</t>
    </rPh>
    <phoneticPr fontId="11"/>
  </si>
  <si>
    <t>農道工</t>
    <rPh sb="0" eb="2">
      <t>ノウドウ</t>
    </rPh>
    <rPh sb="2" eb="3">
      <t>コウ</t>
    </rPh>
    <phoneticPr fontId="11"/>
  </si>
  <si>
    <t>90ｍ以上100ｍ未満</t>
    <rPh sb="3" eb="5">
      <t>イジョウ</t>
    </rPh>
    <rPh sb="9" eb="11">
      <t>ミマン</t>
    </rPh>
    <phoneticPr fontId="11"/>
  </si>
  <si>
    <t>Ⅲ.復旧設計計画</t>
    <rPh sb="2" eb="4">
      <t>フッキュウ</t>
    </rPh>
    <rPh sb="4" eb="6">
      <t>セッケイ</t>
    </rPh>
    <rPh sb="6" eb="8">
      <t>ケイカク</t>
    </rPh>
    <phoneticPr fontId="14"/>
  </si>
  <si>
    <t>　　　　　設計技術者単価　R6採用</t>
    <rPh sb="5" eb="7">
      <t>セッケイ</t>
    </rPh>
    <rPh sb="7" eb="9">
      <t>ギジュツ</t>
    </rPh>
    <rPh sb="9" eb="10">
      <t>シャ</t>
    </rPh>
    <rPh sb="10" eb="12">
      <t>タンカ</t>
    </rPh>
    <rPh sb="15" eb="17">
      <t>サイヨウ</t>
    </rPh>
    <phoneticPr fontId="11"/>
  </si>
  <si>
    <t>（３）現地測量　　1/500　　約1,000㎡</t>
    <rPh sb="3" eb="5">
      <t>ゲンチ</t>
    </rPh>
    <rPh sb="5" eb="7">
      <t>ソクリョウ</t>
    </rPh>
    <rPh sb="16" eb="17">
      <t>ヤク</t>
    </rPh>
    <phoneticPr fontId="14"/>
  </si>
  <si>
    <t>1km当り</t>
    <rPh sb="3" eb="4">
      <t>アタ</t>
    </rPh>
    <phoneticPr fontId="14"/>
  </si>
  <si>
    <t>0.1km当り</t>
    <rPh sb="5" eb="6">
      <t>アタ</t>
    </rPh>
    <phoneticPr fontId="14"/>
  </si>
  <si>
    <t>1工区当り</t>
    <rPh sb="1" eb="3">
      <t>コウク</t>
    </rPh>
    <rPh sb="3" eb="4">
      <t>アタ</t>
    </rPh>
    <phoneticPr fontId="14"/>
  </si>
  <si>
    <t>第２号　内訳書　(復旧設計計画　土木）</t>
    <rPh sb="0" eb="1">
      <t>ダイ</t>
    </rPh>
    <rPh sb="2" eb="3">
      <t>ゴウ</t>
    </rPh>
    <rPh sb="4" eb="7">
      <t>ウチワケショ</t>
    </rPh>
    <rPh sb="9" eb="11">
      <t>フッキュウ</t>
    </rPh>
    <rPh sb="11" eb="13">
      <t>セッケイ</t>
    </rPh>
    <rPh sb="13" eb="15">
      <t>ケイカク</t>
    </rPh>
    <rPh sb="16" eb="18">
      <t>ドボク</t>
    </rPh>
    <phoneticPr fontId="11"/>
  </si>
  <si>
    <t xml:space="preserve">  作業内容(施設災害　建築・設備)</t>
    <rPh sb="2" eb="4">
      <t>サギョウ</t>
    </rPh>
    <rPh sb="4" eb="6">
      <t>ナイヨウ</t>
    </rPh>
    <rPh sb="7" eb="9">
      <t>シセツ</t>
    </rPh>
    <rPh sb="9" eb="11">
      <t>サイガイ</t>
    </rPh>
    <rPh sb="12" eb="14">
      <t>ケンチク</t>
    </rPh>
    <rPh sb="15" eb="17">
      <t>セツビ</t>
    </rPh>
    <phoneticPr fontId="11"/>
  </si>
  <si>
    <t>浸出水処理設備</t>
    <rPh sb="0" eb="3">
      <t>シンシュツスイ</t>
    </rPh>
    <rPh sb="3" eb="5">
      <t>ショリ</t>
    </rPh>
    <rPh sb="5" eb="7">
      <t>セツビ</t>
    </rPh>
    <phoneticPr fontId="11"/>
  </si>
  <si>
    <t>現地調査・資料収集</t>
    <rPh sb="0" eb="2">
      <t>ゲンチ</t>
    </rPh>
    <rPh sb="2" eb="4">
      <t>チョウサ</t>
    </rPh>
    <rPh sb="5" eb="7">
      <t>シリョウ</t>
    </rPh>
    <rPh sb="7" eb="9">
      <t>シュウシュウ</t>
    </rPh>
    <phoneticPr fontId="14"/>
  </si>
  <si>
    <t>図面作成</t>
    <rPh sb="0" eb="2">
      <t>ズメン</t>
    </rPh>
    <rPh sb="2" eb="4">
      <t>サクセイ</t>
    </rPh>
    <phoneticPr fontId="14"/>
  </si>
  <si>
    <t>数量計算</t>
    <rPh sb="0" eb="2">
      <t>スウリョウ</t>
    </rPh>
    <rPh sb="2" eb="4">
      <t>ケイサン</t>
    </rPh>
    <phoneticPr fontId="14"/>
  </si>
  <si>
    <t>概算工事費算出</t>
    <rPh sb="0" eb="5">
      <t>ガイサンコウジヒ</t>
    </rPh>
    <rPh sb="5" eb="7">
      <t>サンシュツ</t>
    </rPh>
    <phoneticPr fontId="14"/>
  </si>
  <si>
    <t>第３号　内訳書　(復旧設計計画　建築・設備）</t>
    <rPh sb="0" eb="1">
      <t>ダイ</t>
    </rPh>
    <rPh sb="2" eb="3">
      <t>ゴウ</t>
    </rPh>
    <rPh sb="4" eb="7">
      <t>ウチワケショ</t>
    </rPh>
    <rPh sb="9" eb="11">
      <t>フッキュウ</t>
    </rPh>
    <rPh sb="11" eb="13">
      <t>セッケイ</t>
    </rPh>
    <rPh sb="13" eb="15">
      <t>ケイカク</t>
    </rPh>
    <rPh sb="16" eb="18">
      <t>ケンチク</t>
    </rPh>
    <rPh sb="19" eb="21">
      <t>セツビ</t>
    </rPh>
    <phoneticPr fontId="11"/>
  </si>
  <si>
    <t>Ⅲ．設計計画</t>
    <rPh sb="2" eb="4">
      <t>セッケイ</t>
    </rPh>
    <rPh sb="4" eb="6">
      <t>ケイカク</t>
    </rPh>
    <phoneticPr fontId="14"/>
  </si>
  <si>
    <t>第３号　　明細書（復旧設計計画　建築・設備）
　　　　　　　　　　　　　　　　　　　　　　　　　　　　　　</t>
    <rPh sb="9" eb="11">
      <t>フッキュウ</t>
    </rPh>
    <rPh sb="13" eb="15">
      <t>ケイカク</t>
    </rPh>
    <rPh sb="16" eb="18">
      <t>ケンチク</t>
    </rPh>
    <rPh sb="19" eb="21">
      <t>セツビ</t>
    </rPh>
    <phoneticPr fontId="14"/>
  </si>
  <si>
    <t>２．諸経費</t>
    <rPh sb="2" eb="5">
      <t>ショケイヒ</t>
    </rPh>
    <phoneticPr fontId="14"/>
  </si>
  <si>
    <t>（３）</t>
    <phoneticPr fontId="11"/>
  </si>
  <si>
    <t>打合せ協議</t>
    <rPh sb="0" eb="2">
      <t>ウチアワ</t>
    </rPh>
    <rPh sb="3" eb="5">
      <t>キョウギ</t>
    </rPh>
    <phoneticPr fontId="11"/>
  </si>
  <si>
    <t>第３号　内訳書　参照</t>
    <rPh sb="0" eb="1">
      <t>ダイ</t>
    </rPh>
    <rPh sb="2" eb="3">
      <t>ゴウ</t>
    </rPh>
    <rPh sb="4" eb="7">
      <t>ウチワケショ</t>
    </rPh>
    <rPh sb="8" eb="10">
      <t>サンショウ</t>
    </rPh>
    <phoneticPr fontId="14"/>
  </si>
  <si>
    <t>土木</t>
    <rPh sb="0" eb="2">
      <t>ドボク</t>
    </rPh>
    <phoneticPr fontId="14"/>
  </si>
  <si>
    <t>建築・設備</t>
    <rPh sb="0" eb="2">
      <t>ケンチク</t>
    </rPh>
    <rPh sb="3" eb="5">
      <t>セツビ</t>
    </rPh>
    <phoneticPr fontId="14"/>
  </si>
  <si>
    <t>３．技術経費</t>
    <rPh sb="2" eb="4">
      <t>ギジュツ</t>
    </rPh>
    <rPh sb="4" eb="6">
      <t>ケイヒ</t>
    </rPh>
    <phoneticPr fontId="14"/>
  </si>
  <si>
    <t>１．直接人件費（復旧設計計画　建築・設備）</t>
    <rPh sb="2" eb="4">
      <t>チョクセツ</t>
    </rPh>
    <rPh sb="4" eb="7">
      <t>ジンケンヒ</t>
    </rPh>
    <rPh sb="8" eb="10">
      <t>フッキュウ</t>
    </rPh>
    <rPh sb="10" eb="12">
      <t>セッケイ</t>
    </rPh>
    <rPh sb="12" eb="14">
      <t>ケイカク</t>
    </rPh>
    <rPh sb="15" eb="17">
      <t>ケンチク</t>
    </rPh>
    <rPh sb="18" eb="20">
      <t>セツビ</t>
    </rPh>
    <phoneticPr fontId="14"/>
  </si>
  <si>
    <t>　2.復旧設計計画(土木関連）　１式</t>
    <rPh sb="3" eb="5">
      <t>フッキュウ</t>
    </rPh>
    <rPh sb="5" eb="7">
      <t>セッケイ</t>
    </rPh>
    <rPh sb="7" eb="9">
      <t>ケイカク</t>
    </rPh>
    <rPh sb="10" eb="12">
      <t>ドボク</t>
    </rPh>
    <rPh sb="12" eb="14">
      <t>カンレン</t>
    </rPh>
    <rPh sb="17" eb="18">
      <t>シキ</t>
    </rPh>
    <phoneticPr fontId="14"/>
  </si>
  <si>
    <t>　3.復旧設計計画(建築・設備）　１式</t>
    <rPh sb="3" eb="5">
      <t>フッキュウ</t>
    </rPh>
    <rPh sb="5" eb="7">
      <t>セッケイ</t>
    </rPh>
    <rPh sb="7" eb="9">
      <t>ケイカク</t>
    </rPh>
    <rPh sb="10" eb="12">
      <t>ケンチク</t>
    </rPh>
    <rPh sb="13" eb="15">
      <t>セツビ</t>
    </rPh>
    <rPh sb="18" eb="19">
      <t>シキ</t>
    </rPh>
    <phoneticPr fontId="14"/>
  </si>
  <si>
    <t>蛍光管等保管庫</t>
    <rPh sb="0" eb="3">
      <t>ケイコウカン</t>
    </rPh>
    <rPh sb="3" eb="4">
      <t>トウ</t>
    </rPh>
    <rPh sb="4" eb="7">
      <t>ホカンコ</t>
    </rPh>
    <phoneticPr fontId="11"/>
  </si>
  <si>
    <t>作業用倉庫シャッター</t>
    <rPh sb="0" eb="3">
      <t>サギョウヨウ</t>
    </rPh>
    <rPh sb="3" eb="5">
      <t>ソウコ</t>
    </rPh>
    <phoneticPr fontId="11"/>
  </si>
  <si>
    <t>設計書</t>
    <rPh sb="0" eb="3">
      <t>セッケイショ</t>
    </rPh>
    <phoneticPr fontId="11"/>
  </si>
  <si>
    <t>設計金額</t>
    <rPh sb="0" eb="2">
      <t>セッケイ</t>
    </rPh>
    <phoneticPr fontId="11"/>
  </si>
  <si>
    <t>業務内容</t>
    <rPh sb="0" eb="2">
      <t>ギョウム</t>
    </rPh>
    <rPh sb="2" eb="4">
      <t>ナイヨウ</t>
    </rPh>
    <phoneticPr fontId="11"/>
  </si>
  <si>
    <r>
      <rPr>
        <b/>
        <sz val="14"/>
        <rFont val="ＭＳ 明朝"/>
        <family val="1"/>
        <charset val="128"/>
      </rPr>
      <t>山中</t>
    </r>
    <r>
      <rPr>
        <sz val="14"/>
        <rFont val="ＭＳ 明朝"/>
        <family val="1"/>
        <charset val="128"/>
      </rPr>
      <t>最終処分場災害復旧工事測量設計業務</t>
    </r>
    <rPh sb="0" eb="2">
      <t>ヤマナカ</t>
    </rPh>
    <phoneticPr fontId="14"/>
  </si>
  <si>
    <t>石川県鳳珠郡穴水町字山中　地内</t>
    <rPh sb="0" eb="2">
      <t>イシカワ</t>
    </rPh>
    <rPh sb="2" eb="3">
      <t>ケン</t>
    </rPh>
    <rPh sb="3" eb="5">
      <t>ホウス</t>
    </rPh>
    <rPh sb="5" eb="6">
      <t>グン</t>
    </rPh>
    <rPh sb="6" eb="8">
      <t>アナミズ</t>
    </rPh>
    <rPh sb="8" eb="9">
      <t>マチ</t>
    </rPh>
    <rPh sb="9" eb="10">
      <t>アザ</t>
    </rPh>
    <rPh sb="10" eb="12">
      <t>ヤマナカ</t>
    </rPh>
    <rPh sb="13" eb="15">
      <t>チナイ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</si>
</sst>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6" formatCode="&quot;¥&quot;#,##0;[Red]&quot;¥&quot;\-#,##0"/>
    <numFmt numFmtId="176" formatCode="#,##0_);[Red]\(#,##0\)"/>
    <numFmt numFmtId="177" formatCode="_(&quot;$&quot;* #,##0.00_);_(&quot;$&quot;* \(#,##0.00\);_(&quot;$&quot;* &quot;-&quot;??_);_(@_)"/>
    <numFmt numFmtId="178" formatCode="#,##0.0;[Red]\-#,##0.0"/>
    <numFmt numFmtId="179" formatCode="&quot;金&quot;#,##0&quot;円&quot;"/>
    <numFmt numFmtId="180" formatCode="#,##0_ "/>
    <numFmt numFmtId="181" formatCode="0.0"/>
    <numFmt numFmtId="182" formatCode="&quot;定&quot;&quot;数　(&quot;#,##0.00&quot;×&quot;"/>
    <numFmt numFmtId="183" formatCode="#,##0.000&quot;＝&quot;\ "/>
    <numFmt numFmtId="184" formatCode="#,##0.0&quot;/100％&quot;\ "/>
    <numFmt numFmtId="185" formatCode="&quot;＝&quot;#,##0.00"/>
    <numFmt numFmtId="186" formatCode="&quot;(1＋&quot;#,##0.0&quot;)×&quot;"/>
    <numFmt numFmtId="187" formatCode="#,##0.00&quot;＝&quot;\ "/>
    <numFmt numFmtId="188" formatCode="&quot;∴ &quot;#,##0"/>
    <numFmt numFmtId="189" formatCode="&quot;×&quot;#,##0.00&quot;＝&quot;"/>
    <numFmt numFmtId="190" formatCode="#,##0&quot;＝&quot;\ "/>
    <numFmt numFmtId="191" formatCode="0_ "/>
    <numFmt numFmtId="192" formatCode="&quot;×&quot;#,##0.000&quot;　測量業務諸経費率&quot;"/>
    <numFmt numFmtId="193" formatCode="#,##0.0000&quot;Ｋ㎡)+&quot;\ "/>
    <numFmt numFmtId="194" formatCode="0.00_ "/>
    <numFmt numFmtId="195" formatCode="0.000_);[Red]\(0.000\)"/>
    <numFmt numFmtId="196" formatCode="&quot;工程変化率＝&quot;0.0%"/>
    <numFmt numFmtId="197" formatCode="&quot;【#】&quot;\,##0"/>
    <numFmt numFmtId="198" formatCode="0.0_);[Red]\(0.0\)"/>
    <numFmt numFmtId="199" formatCode="&quot;補正率＝&quot;0%"/>
    <numFmt numFmtId="200" formatCode="0.00_);[Red]\(0.00\)"/>
    <numFmt numFmtId="201" formatCode="&quot;(直接人件費)×α/(1－α)　α＝&quot;0%"/>
    <numFmt numFmtId="202" formatCode="&quot;(業務原価)×β/(１－β)　β＝&quot;0%"/>
    <numFmt numFmtId="203" formatCode="&quot;(1-&quot;#,##0.0&quot;)×&quot;"/>
    <numFmt numFmtId="204" formatCode="&quot;(直接人件費)×&quot;0%"/>
    <numFmt numFmtId="205" formatCode="&quot;(直接人件費+諸経費)×&quot;0%"/>
  </numFmts>
  <fonts count="43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Terminal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u/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0.5"/>
      <name val="ＭＳ Ｐ明朝"/>
      <family val="1"/>
      <charset val="128"/>
    </font>
    <font>
      <sz val="2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sz val="22"/>
      <name val="ＭＳ 明朝"/>
      <family val="1"/>
      <charset val="128"/>
    </font>
    <font>
      <b/>
      <u/>
      <sz val="24"/>
      <name val="ＭＳ 明朝"/>
      <family val="1"/>
      <charset val="128"/>
    </font>
    <font>
      <b/>
      <sz val="12"/>
      <color indexed="15"/>
      <name val="ＭＳ 明朝"/>
      <family val="1"/>
      <charset val="128"/>
    </font>
    <font>
      <b/>
      <sz val="18"/>
      <name val="ＭＳ 明朝"/>
      <family val="1"/>
      <charset val="128"/>
    </font>
    <font>
      <b/>
      <sz val="20"/>
      <name val="ＭＳ 明朝"/>
      <family val="1"/>
      <charset val="128"/>
    </font>
    <font>
      <b/>
      <sz val="16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color rgb="FFFFCCFF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rgb="FFFFCCFF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8"/>
      <name val="ＭＳ 明朝"/>
      <family val="1"/>
      <charset val="128"/>
    </font>
    <font>
      <strike/>
      <sz val="14"/>
      <name val="ＭＳ 明朝"/>
      <family val="1"/>
      <charset val="128"/>
    </font>
    <font>
      <b/>
      <sz val="14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177" fontId="4" fillId="0" borderId="0" applyFill="0" applyBorder="0" applyAlignment="0"/>
    <xf numFmtId="0" fontId="5" fillId="0" borderId="0">
      <alignment horizontal="left"/>
    </xf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4" fontId="5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10" fillId="0" borderId="0">
      <alignment horizontal="center"/>
    </xf>
    <xf numFmtId="38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7" fillId="0" borderId="0"/>
    <xf numFmtId="1" fontId="13" fillId="0" borderId="0"/>
    <xf numFmtId="0" fontId="20" fillId="0" borderId="0">
      <alignment vertical="center"/>
    </xf>
    <xf numFmtId="0" fontId="3" fillId="0" borderId="0"/>
    <xf numFmtId="6" fontId="22" fillId="0" borderId="0" applyFont="0" applyFill="0" applyBorder="0" applyAlignment="0" applyProtection="0">
      <alignment vertical="center"/>
    </xf>
    <xf numFmtId="0" fontId="3" fillId="0" borderId="0"/>
    <xf numFmtId="38" fontId="22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</cellStyleXfs>
  <cellXfs count="321">
    <xf numFmtId="0" fontId="0" fillId="0" borderId="0" xfId="0"/>
    <xf numFmtId="0" fontId="12" fillId="0" borderId="5" xfId="11" applyFont="1" applyBorder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5" fillId="0" borderId="6" xfId="11" applyFont="1" applyBorder="1" applyAlignment="1">
      <alignment horizontal="center" vertical="center"/>
    </xf>
    <xf numFmtId="0" fontId="12" fillId="0" borderId="0" xfId="11" applyFont="1" applyAlignment="1">
      <alignment vertical="center"/>
    </xf>
    <xf numFmtId="0" fontId="12" fillId="0" borderId="6" xfId="11" applyFont="1" applyBorder="1" applyAlignment="1">
      <alignment vertical="center"/>
    </xf>
    <xf numFmtId="0" fontId="12" fillId="0" borderId="7" xfId="11" applyFont="1" applyBorder="1" applyAlignment="1">
      <alignment vertical="center"/>
    </xf>
    <xf numFmtId="0" fontId="3" fillId="0" borderId="0" xfId="11" applyAlignment="1">
      <alignment vertical="center"/>
    </xf>
    <xf numFmtId="0" fontId="3" fillId="0" borderId="13" xfId="11" applyBorder="1" applyAlignment="1">
      <alignment horizontal="right" vertical="center"/>
    </xf>
    <xf numFmtId="0" fontId="3" fillId="0" borderId="14" xfId="11" applyBorder="1" applyAlignment="1">
      <alignment horizontal="right" vertical="center"/>
    </xf>
    <xf numFmtId="0" fontId="3" fillId="0" borderId="12" xfId="11" applyBorder="1" applyAlignment="1">
      <alignment horizontal="right" vertical="center"/>
    </xf>
    <xf numFmtId="0" fontId="3" fillId="0" borderId="15" xfId="11" applyBorder="1" applyAlignment="1">
      <alignment horizontal="center" vertical="center"/>
    </xf>
    <xf numFmtId="0" fontId="3" fillId="0" borderId="16" xfId="11" applyBorder="1" applyAlignment="1">
      <alignment horizontal="center" vertical="center"/>
    </xf>
    <xf numFmtId="0" fontId="3" fillId="0" borderId="11" xfId="11" applyBorder="1" applyAlignment="1">
      <alignment horizontal="right" vertical="center"/>
    </xf>
    <xf numFmtId="49" fontId="3" fillId="0" borderId="17" xfId="11" applyNumberFormat="1" applyBorder="1" applyAlignment="1">
      <alignment horizontal="right" vertical="center"/>
    </xf>
    <xf numFmtId="49" fontId="3" fillId="0" borderId="13" xfId="11" applyNumberFormat="1" applyBorder="1" applyAlignment="1">
      <alignment horizontal="right" vertical="center"/>
    </xf>
    <xf numFmtId="0" fontId="3" fillId="0" borderId="14" xfId="11" applyBorder="1" applyAlignment="1">
      <alignment horizontal="left" vertical="center"/>
    </xf>
    <xf numFmtId="0" fontId="3" fillId="0" borderId="14" xfId="11" applyBorder="1" applyAlignment="1">
      <alignment horizontal="center" vertical="center"/>
    </xf>
    <xf numFmtId="0" fontId="16" fillId="0" borderId="22" xfId="11" applyFont="1" applyBorder="1" applyAlignment="1">
      <alignment horizontal="center" vertical="center"/>
    </xf>
    <xf numFmtId="0" fontId="16" fillId="0" borderId="0" xfId="11" applyFont="1" applyAlignment="1">
      <alignment horizontal="center" vertical="center"/>
    </xf>
    <xf numFmtId="0" fontId="3" fillId="0" borderId="0" xfId="11" applyAlignment="1">
      <alignment horizontal="center" vertical="center"/>
    </xf>
    <xf numFmtId="0" fontId="3" fillId="0" borderId="22" xfId="11" applyBorder="1" applyAlignment="1">
      <alignment horizontal="right" vertical="center"/>
    </xf>
    <xf numFmtId="0" fontId="3" fillId="0" borderId="0" xfId="11" applyAlignment="1">
      <alignment horizontal="left" vertical="center"/>
    </xf>
    <xf numFmtId="3" fontId="3" fillId="0" borderId="0" xfId="11" applyNumberFormat="1" applyAlignment="1">
      <alignment vertical="center"/>
    </xf>
    <xf numFmtId="3" fontId="3" fillId="0" borderId="0" xfId="11" applyNumberFormat="1" applyAlignment="1">
      <alignment horizontal="center" vertical="top"/>
    </xf>
    <xf numFmtId="3" fontId="3" fillId="0" borderId="0" xfId="11" applyNumberFormat="1" applyAlignment="1">
      <alignment horizontal="left"/>
    </xf>
    <xf numFmtId="0" fontId="3" fillId="0" borderId="17" xfId="11" applyBorder="1" applyAlignment="1">
      <alignment horizontal="right" vertical="center"/>
    </xf>
    <xf numFmtId="0" fontId="3" fillId="0" borderId="23" xfId="11" applyBorder="1" applyAlignment="1">
      <alignment horizontal="left" vertical="center"/>
    </xf>
    <xf numFmtId="0" fontId="3" fillId="0" borderId="23" xfId="11" applyBorder="1" applyAlignment="1">
      <alignment vertical="center"/>
    </xf>
    <xf numFmtId="0" fontId="3" fillId="0" borderId="23" xfId="11" applyBorder="1" applyAlignment="1">
      <alignment horizontal="center" vertical="center"/>
    </xf>
    <xf numFmtId="3" fontId="3" fillId="0" borderId="23" xfId="11" applyNumberFormat="1" applyBorder="1" applyAlignment="1">
      <alignment vertical="center"/>
    </xf>
    <xf numFmtId="3" fontId="3" fillId="0" borderId="23" xfId="11" applyNumberFormat="1" applyBorder="1" applyAlignment="1">
      <alignment horizontal="left" vertical="top"/>
    </xf>
    <xf numFmtId="0" fontId="18" fillId="3" borderId="0" xfId="13" applyFont="1" applyFill="1" applyAlignment="1">
      <alignment horizontal="centerContinuous" vertical="center"/>
    </xf>
    <xf numFmtId="0" fontId="3" fillId="3" borderId="0" xfId="13" applyFill="1" applyAlignment="1">
      <alignment horizontal="left" vertical="center" indent="1"/>
    </xf>
    <xf numFmtId="0" fontId="19" fillId="3" borderId="6" xfId="13" applyFont="1" applyFill="1" applyBorder="1" applyAlignment="1">
      <alignment horizontal="centerContinuous" vertical="center"/>
    </xf>
    <xf numFmtId="0" fontId="12" fillId="3" borderId="38" xfId="13" applyFont="1" applyFill="1" applyBorder="1" applyAlignment="1">
      <alignment horizontal="center" vertical="center"/>
    </xf>
    <xf numFmtId="0" fontId="12" fillId="3" borderId="10" xfId="13" applyFont="1" applyFill="1" applyBorder="1" applyAlignment="1">
      <alignment horizontal="center" vertical="center"/>
    </xf>
    <xf numFmtId="176" fontId="12" fillId="3" borderId="10" xfId="13" applyNumberFormat="1" applyFont="1" applyFill="1" applyBorder="1" applyAlignment="1">
      <alignment horizontal="center" vertical="center"/>
    </xf>
    <xf numFmtId="176" fontId="12" fillId="3" borderId="11" xfId="13" applyNumberFormat="1" applyFont="1" applyFill="1" applyBorder="1" applyAlignment="1">
      <alignment horizontal="center" vertical="center"/>
    </xf>
    <xf numFmtId="0" fontId="12" fillId="3" borderId="40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vertical="center"/>
    </xf>
    <xf numFmtId="0" fontId="12" fillId="3" borderId="42" xfId="13" applyFont="1" applyFill="1" applyBorder="1" applyAlignment="1">
      <alignment horizontal="center" vertical="center"/>
    </xf>
    <xf numFmtId="0" fontId="12" fillId="3" borderId="43" xfId="13" applyFont="1" applyFill="1" applyBorder="1" applyAlignment="1">
      <alignment horizontal="center" vertical="center"/>
    </xf>
    <xf numFmtId="0" fontId="3" fillId="3" borderId="42" xfId="13" applyFill="1" applyBorder="1" applyAlignment="1">
      <alignment vertical="center"/>
    </xf>
    <xf numFmtId="38" fontId="13" fillId="0" borderId="42" xfId="14" applyFont="1" applyFill="1" applyBorder="1" applyAlignment="1">
      <alignment vertical="center"/>
    </xf>
    <xf numFmtId="0" fontId="3" fillId="3" borderId="0" xfId="13" applyFill="1"/>
    <xf numFmtId="180" fontId="13" fillId="0" borderId="42" xfId="13" applyNumberFormat="1" applyFont="1" applyBorder="1" applyAlignment="1">
      <alignment vertical="center"/>
    </xf>
    <xf numFmtId="38" fontId="13" fillId="0" borderId="43" xfId="14" applyFont="1" applyFill="1" applyBorder="1" applyAlignment="1">
      <alignment vertical="center"/>
    </xf>
    <xf numFmtId="38" fontId="13" fillId="4" borderId="43" xfId="14" applyFont="1" applyFill="1" applyBorder="1" applyAlignment="1">
      <alignment vertical="center"/>
    </xf>
    <xf numFmtId="0" fontId="3" fillId="0" borderId="0" xfId="13" applyAlignment="1">
      <alignment horizontal="right"/>
    </xf>
    <xf numFmtId="0" fontId="12" fillId="3" borderId="41" xfId="13" applyFont="1" applyFill="1" applyBorder="1" applyAlignment="1">
      <alignment horizontal="right" vertical="center"/>
    </xf>
    <xf numFmtId="0" fontId="12" fillId="3" borderId="41" xfId="13" applyFont="1" applyFill="1" applyBorder="1" applyAlignment="1">
      <alignment horizontal="center" vertical="center"/>
    </xf>
    <xf numFmtId="180" fontId="13" fillId="3" borderId="42" xfId="13" applyNumberFormat="1" applyFont="1" applyFill="1" applyBorder="1" applyAlignment="1">
      <alignment vertical="center"/>
    </xf>
    <xf numFmtId="38" fontId="13" fillId="3" borderId="42" xfId="14" applyFont="1" applyFill="1" applyBorder="1" applyAlignment="1">
      <alignment vertical="center"/>
    </xf>
    <xf numFmtId="38" fontId="13" fillId="3" borderId="43" xfId="14" applyFont="1" applyFill="1" applyBorder="1" applyAlignment="1">
      <alignment vertical="center"/>
    </xf>
    <xf numFmtId="0" fontId="3" fillId="3" borderId="45" xfId="13" applyFill="1" applyBorder="1" applyAlignment="1">
      <alignment horizontal="left" vertical="center" wrapText="1"/>
    </xf>
    <xf numFmtId="0" fontId="3" fillId="3" borderId="45" xfId="13" applyFill="1" applyBorder="1" applyAlignment="1">
      <alignment vertical="center"/>
    </xf>
    <xf numFmtId="0" fontId="12" fillId="3" borderId="46" xfId="13" applyFont="1" applyFill="1" applyBorder="1" applyAlignment="1">
      <alignment horizontal="center" vertical="center"/>
    </xf>
    <xf numFmtId="0" fontId="12" fillId="3" borderId="48" xfId="13" applyFont="1" applyFill="1" applyBorder="1" applyAlignment="1">
      <alignment horizontal="center" vertical="center"/>
    </xf>
    <xf numFmtId="0" fontId="12" fillId="3" borderId="49" xfId="13" applyFont="1" applyFill="1" applyBorder="1" applyAlignment="1">
      <alignment horizontal="center" vertical="center"/>
    </xf>
    <xf numFmtId="0" fontId="3" fillId="3" borderId="48" xfId="13" applyFill="1" applyBorder="1" applyAlignment="1">
      <alignment vertical="center"/>
    </xf>
    <xf numFmtId="180" fontId="13" fillId="3" borderId="48" xfId="13" applyNumberFormat="1" applyFont="1" applyFill="1" applyBorder="1" applyAlignment="1">
      <alignment vertical="center"/>
    </xf>
    <xf numFmtId="38" fontId="13" fillId="3" borderId="48" xfId="14" applyFont="1" applyFill="1" applyBorder="1" applyAlignment="1">
      <alignment vertical="center"/>
    </xf>
    <xf numFmtId="38" fontId="13" fillId="3" borderId="49" xfId="14" applyFont="1" applyFill="1" applyBorder="1" applyAlignment="1">
      <alignment vertical="center"/>
    </xf>
    <xf numFmtId="9" fontId="3" fillId="3" borderId="50" xfId="13" applyNumberFormat="1" applyFill="1" applyBorder="1" applyAlignment="1">
      <alignment horizontal="left" vertical="center"/>
    </xf>
    <xf numFmtId="178" fontId="12" fillId="0" borderId="33" xfId="10" applyNumberFormat="1" applyFont="1" applyBorder="1" applyAlignment="1">
      <alignment horizontal="right" vertical="center"/>
    </xf>
    <xf numFmtId="3" fontId="12" fillId="0" borderId="51" xfId="11" applyNumberFormat="1" applyFont="1" applyBorder="1" applyAlignment="1">
      <alignment vertical="center"/>
    </xf>
    <xf numFmtId="0" fontId="12" fillId="0" borderId="52" xfId="11" applyFont="1" applyBorder="1" applyAlignment="1">
      <alignment horizontal="center" vertical="center"/>
    </xf>
    <xf numFmtId="178" fontId="12" fillId="0" borderId="36" xfId="10" applyNumberFormat="1" applyFont="1" applyBorder="1" applyAlignment="1">
      <alignment horizontal="right" vertical="center"/>
    </xf>
    <xf numFmtId="3" fontId="12" fillId="0" borderId="53" xfId="11" applyNumberFormat="1" applyFont="1" applyBorder="1" applyAlignment="1">
      <alignment vertical="center"/>
    </xf>
    <xf numFmtId="176" fontId="13" fillId="3" borderId="0" xfId="13" applyNumberFormat="1" applyFont="1" applyFill="1"/>
    <xf numFmtId="0" fontId="12" fillId="3" borderId="55" xfId="13" applyFont="1" applyFill="1" applyBorder="1" applyAlignment="1">
      <alignment horizontal="center" vertical="center"/>
    </xf>
    <xf numFmtId="0" fontId="12" fillId="3" borderId="56" xfId="13" applyFont="1" applyFill="1" applyBorder="1" applyAlignment="1">
      <alignment horizontal="center" vertical="center"/>
    </xf>
    <xf numFmtId="0" fontId="12" fillId="3" borderId="57" xfId="13" applyFont="1" applyFill="1" applyBorder="1" applyAlignment="1">
      <alignment horizontal="center" vertical="center"/>
    </xf>
    <xf numFmtId="0" fontId="3" fillId="3" borderId="56" xfId="13" applyFill="1" applyBorder="1" applyAlignment="1">
      <alignment vertical="center"/>
    </xf>
    <xf numFmtId="180" fontId="13" fillId="3" borderId="56" xfId="13" applyNumberFormat="1" applyFont="1" applyFill="1" applyBorder="1" applyAlignment="1">
      <alignment vertical="center"/>
    </xf>
    <xf numFmtId="38" fontId="13" fillId="3" borderId="56" xfId="14" applyFont="1" applyFill="1" applyBorder="1" applyAlignment="1">
      <alignment vertical="center"/>
    </xf>
    <xf numFmtId="38" fontId="13" fillId="3" borderId="57" xfId="14" applyFont="1" applyFill="1" applyBorder="1" applyAlignment="1">
      <alignment vertical="center"/>
    </xf>
    <xf numFmtId="0" fontId="3" fillId="3" borderId="58" xfId="13" applyFill="1" applyBorder="1" applyAlignment="1">
      <alignment vertical="center"/>
    </xf>
    <xf numFmtId="38" fontId="12" fillId="0" borderId="61" xfId="10" applyFont="1" applyBorder="1" applyAlignment="1">
      <alignment vertical="center"/>
    </xf>
    <xf numFmtId="178" fontId="12" fillId="0" borderId="33" xfId="10" applyNumberFormat="1" applyFont="1" applyFill="1" applyBorder="1" applyAlignment="1">
      <alignment horizontal="right" vertical="center"/>
    </xf>
    <xf numFmtId="178" fontId="12" fillId="0" borderId="36" xfId="10" applyNumberFormat="1" applyFont="1" applyFill="1" applyBorder="1" applyAlignment="1">
      <alignment horizontal="right" vertical="center"/>
    </xf>
    <xf numFmtId="178" fontId="12" fillId="0" borderId="37" xfId="10" applyNumberFormat="1" applyFont="1" applyBorder="1" applyAlignment="1">
      <alignment horizontal="right" vertical="center"/>
    </xf>
    <xf numFmtId="0" fontId="12" fillId="0" borderId="52" xfId="11" applyFont="1" applyBorder="1" applyAlignment="1">
      <alignment horizontal="left" vertical="center"/>
    </xf>
    <xf numFmtId="0" fontId="12" fillId="0" borderId="62" xfId="11" applyFont="1" applyBorder="1" applyAlignment="1">
      <alignment horizontal="left" vertical="center"/>
    </xf>
    <xf numFmtId="49" fontId="12" fillId="0" borderId="34" xfId="11" applyNumberFormat="1" applyFont="1" applyBorder="1" applyAlignment="1">
      <alignment horizontal="left" vertical="center"/>
    </xf>
    <xf numFmtId="49" fontId="12" fillId="0" borderId="35" xfId="11" quotePrefix="1" applyNumberFormat="1" applyFont="1" applyBorder="1" applyAlignment="1">
      <alignment horizontal="left" vertical="center"/>
    </xf>
    <xf numFmtId="49" fontId="12" fillId="0" borderId="53" xfId="11" quotePrefix="1" applyNumberFormat="1" applyFont="1" applyBorder="1" applyAlignment="1">
      <alignment horizontal="left" vertical="center"/>
    </xf>
    <xf numFmtId="49" fontId="12" fillId="0" borderId="31" xfId="11" applyNumberFormat="1" applyFont="1" applyBorder="1" applyAlignment="1">
      <alignment horizontal="left" vertical="center"/>
    </xf>
    <xf numFmtId="49" fontId="12" fillId="0" borderId="32" xfId="11" quotePrefix="1" applyNumberFormat="1" applyFont="1" applyBorder="1" applyAlignment="1">
      <alignment horizontal="left" vertical="center"/>
    </xf>
    <xf numFmtId="49" fontId="12" fillId="0" borderId="51" xfId="11" quotePrefix="1" applyNumberFormat="1" applyFont="1" applyBorder="1" applyAlignment="1">
      <alignment horizontal="left" vertical="center"/>
    </xf>
    <xf numFmtId="49" fontId="12" fillId="0" borderId="32" xfId="11" quotePrefix="1" applyNumberFormat="1" applyFont="1" applyBorder="1" applyAlignment="1">
      <alignment vertical="center"/>
    </xf>
    <xf numFmtId="49" fontId="12" fillId="0" borderId="51" xfId="11" quotePrefix="1" applyNumberFormat="1" applyFont="1" applyBorder="1" applyAlignment="1">
      <alignment vertical="center"/>
    </xf>
    <xf numFmtId="49" fontId="12" fillId="0" borderId="31" xfId="11" quotePrefix="1" applyNumberFormat="1" applyFont="1" applyBorder="1" applyAlignment="1">
      <alignment horizontal="left" vertical="center"/>
    </xf>
    <xf numFmtId="0" fontId="12" fillId="0" borderId="32" xfId="11" applyFont="1" applyBorder="1" applyAlignment="1">
      <alignment vertical="center" wrapText="1"/>
    </xf>
    <xf numFmtId="0" fontId="12" fillId="0" borderId="51" xfId="11" applyFont="1" applyBorder="1" applyAlignment="1">
      <alignment vertical="center" wrapText="1"/>
    </xf>
    <xf numFmtId="178" fontId="12" fillId="0" borderId="28" xfId="10" applyNumberFormat="1" applyFont="1" applyFill="1" applyBorder="1" applyAlignment="1">
      <alignment horizontal="right" vertical="center"/>
    </xf>
    <xf numFmtId="3" fontId="12" fillId="0" borderId="59" xfId="11" applyNumberFormat="1" applyFont="1" applyBorder="1" applyAlignment="1">
      <alignment vertical="center"/>
    </xf>
    <xf numFmtId="0" fontId="12" fillId="0" borderId="60" xfId="11" applyFont="1" applyBorder="1" applyAlignment="1">
      <alignment horizontal="center" vertical="center"/>
    </xf>
    <xf numFmtId="0" fontId="12" fillId="0" borderId="52" xfId="11" applyFont="1" applyBorder="1" applyAlignment="1">
      <alignment horizontal="left" vertical="center" shrinkToFit="1"/>
    </xf>
    <xf numFmtId="180" fontId="13" fillId="3" borderId="63" xfId="0" applyNumberFormat="1" applyFont="1" applyFill="1" applyBorder="1" applyAlignment="1">
      <alignment vertical="center"/>
    </xf>
    <xf numFmtId="49" fontId="12" fillId="0" borderId="32" xfId="11" quotePrefix="1" applyNumberFormat="1" applyFont="1" applyBorder="1" applyAlignment="1">
      <alignment horizontal="center" vertical="center"/>
    </xf>
    <xf numFmtId="38" fontId="3" fillId="3" borderId="42" xfId="13" applyNumberFormat="1" applyFill="1" applyBorder="1" applyAlignment="1">
      <alignment vertical="center"/>
    </xf>
    <xf numFmtId="38" fontId="3" fillId="3" borderId="42" xfId="13" applyNumberFormat="1" applyFill="1" applyBorder="1" applyAlignment="1">
      <alignment vertical="center" shrinkToFit="1"/>
    </xf>
    <xf numFmtId="38" fontId="3" fillId="3" borderId="56" xfId="13" applyNumberFormat="1" applyFill="1" applyBorder="1" applyAlignment="1">
      <alignment vertical="center"/>
    </xf>
    <xf numFmtId="49" fontId="13" fillId="0" borderId="6" xfId="13" applyNumberFormat="1" applyFont="1" applyBorder="1" applyAlignment="1">
      <alignment horizontal="right" vertical="center" indent="1"/>
    </xf>
    <xf numFmtId="0" fontId="13" fillId="0" borderId="3" xfId="22" applyFont="1" applyBorder="1"/>
    <xf numFmtId="0" fontId="13" fillId="0" borderId="0" xfId="22" applyFont="1"/>
    <xf numFmtId="0" fontId="13" fillId="0" borderId="3" xfId="22" applyFont="1" applyBorder="1" applyAlignment="1">
      <alignment horizontal="distributed" vertical="center"/>
    </xf>
    <xf numFmtId="0" fontId="13" fillId="0" borderId="3" xfId="22" applyFont="1" applyBorder="1" applyAlignment="1">
      <alignment horizontal="center" vertical="center"/>
    </xf>
    <xf numFmtId="6" fontId="21" fillId="0" borderId="3" xfId="23" applyFont="1" applyBorder="1" applyAlignment="1">
      <alignment horizontal="center" vertical="center"/>
    </xf>
    <xf numFmtId="0" fontId="13" fillId="0" borderId="3" xfId="22" applyFont="1" applyBorder="1" applyAlignment="1">
      <alignment vertical="center"/>
    </xf>
    <xf numFmtId="0" fontId="12" fillId="0" borderId="3" xfId="22" quotePrefix="1" applyFont="1" applyBorder="1" applyAlignment="1">
      <alignment vertical="center"/>
    </xf>
    <xf numFmtId="6" fontId="13" fillId="0" borderId="3" xfId="23" applyFont="1" applyBorder="1" applyAlignment="1">
      <alignment vertical="center"/>
    </xf>
    <xf numFmtId="0" fontId="13" fillId="0" borderId="0" xfId="22" applyFont="1" applyAlignment="1">
      <alignment horizontal="centerContinuous"/>
    </xf>
    <xf numFmtId="0" fontId="13" fillId="0" borderId="66" xfId="22" applyFont="1" applyBorder="1" applyAlignment="1">
      <alignment horizontal="distributed" vertical="center"/>
    </xf>
    <xf numFmtId="0" fontId="13" fillId="0" borderId="66" xfId="22" applyFont="1" applyBorder="1" applyAlignment="1">
      <alignment vertical="center"/>
    </xf>
    <xf numFmtId="0" fontId="13" fillId="0" borderId="66" xfId="22" applyFont="1" applyBorder="1" applyAlignment="1">
      <alignment horizontal="left" vertical="center"/>
    </xf>
    <xf numFmtId="0" fontId="13" fillId="0" borderId="0" xfId="22" applyFont="1" applyAlignment="1">
      <alignment horizontal="left"/>
    </xf>
    <xf numFmtId="0" fontId="13" fillId="0" borderId="0" xfId="22" applyFont="1" applyAlignment="1">
      <alignment horizontal="center"/>
    </xf>
    <xf numFmtId="0" fontId="12" fillId="0" borderId="0" xfId="22" applyFont="1"/>
    <xf numFmtId="0" fontId="13" fillId="0" borderId="0" xfId="22" applyFont="1" applyAlignment="1">
      <alignment horizontal="left" vertical="center"/>
    </xf>
    <xf numFmtId="0" fontId="13" fillId="0" borderId="0" xfId="22" applyFont="1" applyAlignment="1">
      <alignment vertical="center"/>
    </xf>
    <xf numFmtId="180" fontId="12" fillId="0" borderId="42" xfId="13" applyNumberFormat="1" applyFont="1" applyBorder="1" applyAlignment="1">
      <alignment vertical="center"/>
    </xf>
    <xf numFmtId="180" fontId="12" fillId="3" borderId="48" xfId="13" applyNumberFormat="1" applyFont="1" applyFill="1" applyBorder="1" applyAlignment="1">
      <alignment vertical="center"/>
    </xf>
    <xf numFmtId="49" fontId="24" fillId="0" borderId="51" xfId="11" quotePrefix="1" applyNumberFormat="1" applyFont="1" applyBorder="1" applyAlignment="1">
      <alignment horizontal="left" vertical="center"/>
    </xf>
    <xf numFmtId="38" fontId="24" fillId="0" borderId="33" xfId="10" applyFont="1" applyFill="1" applyBorder="1" applyAlignment="1">
      <alignment horizontal="left" vertical="center"/>
    </xf>
    <xf numFmtId="191" fontId="3" fillId="3" borderId="0" xfId="13" applyNumberFormat="1" applyFill="1"/>
    <xf numFmtId="0" fontId="3" fillId="3" borderId="0" xfId="13" applyFill="1" applyAlignment="1">
      <alignment horizontal="centerContinuous" vertical="center"/>
    </xf>
    <xf numFmtId="0" fontId="3" fillId="3" borderId="0" xfId="13" applyFill="1" applyAlignment="1">
      <alignment horizontal="center" vertical="center"/>
    </xf>
    <xf numFmtId="0" fontId="3" fillId="3" borderId="0" xfId="13" applyFill="1" applyAlignment="1">
      <alignment horizontal="left" vertical="center"/>
    </xf>
    <xf numFmtId="0" fontId="3" fillId="0" borderId="0" xfId="13"/>
    <xf numFmtId="0" fontId="3" fillId="3" borderId="0" xfId="13" applyFill="1" applyAlignment="1">
      <alignment vertical="center"/>
    </xf>
    <xf numFmtId="0" fontId="3" fillId="3" borderId="0" xfId="13" applyFill="1" applyAlignment="1">
      <alignment horizontal="center"/>
    </xf>
    <xf numFmtId="176" fontId="3" fillId="3" borderId="0" xfId="13" applyNumberFormat="1" applyFill="1"/>
    <xf numFmtId="0" fontId="3" fillId="0" borderId="0" xfId="22"/>
    <xf numFmtId="178" fontId="12" fillId="0" borderId="33" xfId="10" applyNumberFormat="1" applyFont="1" applyFill="1" applyBorder="1" applyAlignment="1">
      <alignment horizontal="center" vertical="center"/>
    </xf>
    <xf numFmtId="178" fontId="12" fillId="0" borderId="33" xfId="10" applyNumberFormat="1" applyFont="1" applyBorder="1" applyAlignment="1">
      <alignment horizontal="center" vertical="center"/>
    </xf>
    <xf numFmtId="49" fontId="12" fillId="0" borderId="29" xfId="11" quotePrefix="1" applyNumberFormat="1" applyFont="1" applyBorder="1" applyAlignment="1">
      <alignment horizontal="left" vertical="center"/>
    </xf>
    <xf numFmtId="0" fontId="12" fillId="0" borderId="30" xfId="11" applyFont="1" applyBorder="1" applyAlignment="1">
      <alignment vertical="center" wrapText="1"/>
    </xf>
    <xf numFmtId="0" fontId="12" fillId="0" borderId="59" xfId="11" applyFont="1" applyBorder="1" applyAlignment="1">
      <alignment vertical="center" wrapText="1"/>
    </xf>
    <xf numFmtId="178" fontId="12" fillId="0" borderId="28" xfId="10" applyNumberFormat="1" applyFont="1" applyFill="1" applyBorder="1" applyAlignment="1">
      <alignment horizontal="center" vertical="center"/>
    </xf>
    <xf numFmtId="178" fontId="12" fillId="0" borderId="28" xfId="10" applyNumberFormat="1" applyFont="1" applyBorder="1" applyAlignment="1">
      <alignment horizontal="center" vertical="center"/>
    </xf>
    <xf numFmtId="0" fontId="12" fillId="0" borderId="60" xfId="11" applyFont="1" applyBorder="1" applyAlignment="1">
      <alignment horizontal="left" vertical="center"/>
    </xf>
    <xf numFmtId="49" fontId="12" fillId="0" borderId="34" xfId="11" quotePrefix="1" applyNumberFormat="1" applyFont="1" applyBorder="1" applyAlignment="1">
      <alignment horizontal="left" vertical="center"/>
    </xf>
    <xf numFmtId="0" fontId="12" fillId="0" borderId="35" xfId="11" applyFont="1" applyBorder="1" applyAlignment="1">
      <alignment vertical="center" wrapText="1"/>
    </xf>
    <xf numFmtId="0" fontId="12" fillId="0" borderId="53" xfId="11" applyFont="1" applyBorder="1" applyAlignment="1">
      <alignment vertical="center" wrapText="1"/>
    </xf>
    <xf numFmtId="0" fontId="12" fillId="0" borderId="54" xfId="11" applyFont="1" applyBorder="1" applyAlignment="1">
      <alignment horizontal="left" vertical="center"/>
    </xf>
    <xf numFmtId="186" fontId="24" fillId="0" borderId="67" xfId="24" applyNumberFormat="1" applyFont="1" applyBorder="1" applyAlignment="1">
      <alignment horizontal="right" vertical="center"/>
    </xf>
    <xf numFmtId="49" fontId="25" fillId="0" borderId="51" xfId="11" quotePrefix="1" applyNumberFormat="1" applyFont="1" applyBorder="1" applyAlignment="1">
      <alignment horizontal="left" vertical="center"/>
    </xf>
    <xf numFmtId="182" fontId="25" fillId="0" borderId="33" xfId="24" applyNumberFormat="1" applyFont="1" applyBorder="1" applyAlignment="1">
      <alignment horizontal="center" vertical="center" shrinkToFit="1"/>
    </xf>
    <xf numFmtId="183" fontId="25" fillId="0" borderId="33" xfId="24" applyNumberFormat="1" applyFont="1" applyBorder="1" applyAlignment="1">
      <alignment horizontal="center" vertical="center"/>
    </xf>
    <xf numFmtId="184" fontId="25" fillId="0" borderId="33" xfId="24" applyNumberFormat="1" applyFont="1" applyBorder="1" applyAlignment="1">
      <alignment horizontal="center" vertical="center"/>
    </xf>
    <xf numFmtId="185" fontId="25" fillId="0" borderId="33" xfId="24" applyNumberFormat="1" applyFont="1" applyBorder="1" applyAlignment="1">
      <alignment horizontal="left" vertical="center"/>
    </xf>
    <xf numFmtId="181" fontId="25" fillId="0" borderId="33" xfId="24" applyNumberFormat="1" applyFont="1" applyBorder="1" applyAlignment="1">
      <alignment horizontal="center" vertical="center"/>
    </xf>
    <xf numFmtId="186" fontId="25" fillId="0" borderId="67" xfId="24" applyNumberFormat="1" applyFont="1" applyBorder="1" applyAlignment="1">
      <alignment horizontal="right" vertical="center"/>
    </xf>
    <xf numFmtId="187" fontId="25" fillId="0" borderId="67" xfId="24" applyNumberFormat="1" applyFont="1" applyBorder="1" applyAlignment="1">
      <alignment horizontal="center" vertical="center"/>
    </xf>
    <xf numFmtId="2" fontId="25" fillId="0" borderId="33" xfId="24" applyNumberFormat="1" applyFont="1" applyBorder="1" applyAlignment="1">
      <alignment horizontal="center" vertical="center"/>
    </xf>
    <xf numFmtId="188" fontId="25" fillId="0" borderId="67" xfId="24" applyNumberFormat="1" applyFont="1" applyBorder="1" applyAlignment="1">
      <alignment horizontal="right" vertical="center"/>
    </xf>
    <xf numFmtId="189" fontId="25" fillId="0" borderId="67" xfId="25" applyNumberFormat="1" applyFont="1" applyBorder="1" applyAlignment="1">
      <alignment horizontal="center" vertical="center"/>
    </xf>
    <xf numFmtId="38" fontId="25" fillId="0" borderId="67" xfId="25" applyFont="1" applyBorder="1" applyAlignment="1">
      <alignment horizontal="center" vertical="center"/>
    </xf>
    <xf numFmtId="49" fontId="24" fillId="0" borderId="31" xfId="11" applyNumberFormat="1" applyFont="1" applyBorder="1" applyAlignment="1">
      <alignment horizontal="left" vertical="center"/>
    </xf>
    <xf numFmtId="49" fontId="24" fillId="0" borderId="32" xfId="11" quotePrefix="1" applyNumberFormat="1" applyFont="1" applyBorder="1" applyAlignment="1">
      <alignment horizontal="left" vertical="center"/>
    </xf>
    <xf numFmtId="190" fontId="24" fillId="0" borderId="67" xfId="24" applyNumberFormat="1" applyFont="1" applyBorder="1" applyAlignment="1">
      <alignment horizontal="center" vertical="center"/>
    </xf>
    <xf numFmtId="193" fontId="25" fillId="0" borderId="33" xfId="24" applyNumberFormat="1" applyFont="1" applyBorder="1" applyAlignment="1">
      <alignment horizontal="center" vertical="center"/>
    </xf>
    <xf numFmtId="49" fontId="13" fillId="0" borderId="32" xfId="11" quotePrefix="1" applyNumberFormat="1" applyFont="1" applyBorder="1" applyAlignment="1">
      <alignment horizontal="left" vertical="center"/>
    </xf>
    <xf numFmtId="0" fontId="13" fillId="3" borderId="41" xfId="13" applyFont="1" applyFill="1" applyBorder="1" applyAlignment="1">
      <alignment horizontal="left" vertical="center" indent="1"/>
    </xf>
    <xf numFmtId="0" fontId="12" fillId="3" borderId="44" xfId="13" applyFont="1" applyFill="1" applyBorder="1" applyAlignment="1">
      <alignment horizontal="left" vertical="center"/>
    </xf>
    <xf numFmtId="0" fontId="12" fillId="3" borderId="4" xfId="13" applyFont="1" applyFill="1" applyBorder="1" applyAlignment="1">
      <alignment horizontal="left" vertical="center"/>
    </xf>
    <xf numFmtId="180" fontId="13" fillId="0" borderId="63" xfId="13" applyNumberFormat="1" applyFont="1" applyBorder="1" applyAlignment="1">
      <alignment vertical="center"/>
    </xf>
    <xf numFmtId="194" fontId="3" fillId="3" borderId="0" xfId="13" applyNumberFormat="1" applyFill="1"/>
    <xf numFmtId="195" fontId="3" fillId="0" borderId="65" xfId="16" applyNumberFormat="1" applyFont="1" applyBorder="1" applyAlignment="1">
      <alignment horizontal="center" vertical="center"/>
    </xf>
    <xf numFmtId="195" fontId="3" fillId="0" borderId="64" xfId="16" applyNumberFormat="1" applyFont="1" applyBorder="1" applyAlignment="1">
      <alignment horizontal="center" vertical="center"/>
    </xf>
    <xf numFmtId="0" fontId="12" fillId="0" borderId="71" xfId="11" applyFont="1" applyBorder="1" applyAlignment="1">
      <alignment horizontal="center" vertical="center"/>
    </xf>
    <xf numFmtId="38" fontId="3" fillId="0" borderId="74" xfId="16" applyFont="1" applyBorder="1" applyAlignment="1">
      <alignment vertical="center"/>
    </xf>
    <xf numFmtId="176" fontId="13" fillId="0" borderId="42" xfId="12" applyNumberFormat="1" applyFont="1" applyBorder="1" applyAlignment="1">
      <alignment vertical="center"/>
    </xf>
    <xf numFmtId="0" fontId="3" fillId="3" borderId="45" xfId="13" applyFill="1" applyBorder="1" applyAlignment="1">
      <alignment horizontal="left" vertical="center"/>
    </xf>
    <xf numFmtId="0" fontId="12" fillId="3" borderId="41" xfId="13" applyFont="1" applyFill="1" applyBorder="1" applyAlignment="1">
      <alignment horizontal="left" vertical="center"/>
    </xf>
    <xf numFmtId="0" fontId="13" fillId="0" borderId="14" xfId="11" applyFont="1" applyBorder="1" applyAlignment="1">
      <alignment horizontal="left" vertical="center"/>
    </xf>
    <xf numFmtId="0" fontId="3" fillId="0" borderId="8" xfId="11" applyBorder="1" applyAlignment="1">
      <alignment horizontal="center" vertical="center" wrapText="1"/>
    </xf>
    <xf numFmtId="0" fontId="3" fillId="0" borderId="8" xfId="11" applyBorder="1" applyAlignment="1">
      <alignment horizontal="center" vertical="center"/>
    </xf>
    <xf numFmtId="3" fontId="3" fillId="0" borderId="8" xfId="11" applyNumberFormat="1" applyBorder="1" applyAlignment="1">
      <alignment horizontal="center" vertical="center"/>
    </xf>
    <xf numFmtId="49" fontId="12" fillId="0" borderId="29" xfId="11" applyNumberFormat="1" applyFont="1" applyBorder="1" applyAlignment="1">
      <alignment horizontal="left" vertical="center"/>
    </xf>
    <xf numFmtId="49" fontId="12" fillId="0" borderId="30" xfId="11" applyNumberFormat="1" applyFont="1" applyBorder="1" applyAlignment="1">
      <alignment vertical="center"/>
    </xf>
    <xf numFmtId="49" fontId="12" fillId="0" borderId="59" xfId="11" applyNumberFormat="1" applyFont="1" applyBorder="1" applyAlignment="1">
      <alignment vertical="center"/>
    </xf>
    <xf numFmtId="0" fontId="12" fillId="0" borderId="32" xfId="11" applyFont="1" applyBorder="1" applyAlignment="1">
      <alignment vertical="center"/>
    </xf>
    <xf numFmtId="0" fontId="12" fillId="3" borderId="0" xfId="13" applyFont="1" applyFill="1" applyAlignment="1">
      <alignment horizontal="left" vertical="center"/>
    </xf>
    <xf numFmtId="176" fontId="19" fillId="0" borderId="0" xfId="13" applyNumberFormat="1" applyFont="1" applyAlignment="1">
      <alignment horizontal="center" vertical="center"/>
    </xf>
    <xf numFmtId="0" fontId="0" fillId="3" borderId="0" xfId="13" applyFont="1" applyFill="1"/>
    <xf numFmtId="0" fontId="0" fillId="3" borderId="0" xfId="13" applyFont="1" applyFill="1" applyAlignment="1">
      <alignment vertical="top"/>
    </xf>
    <xf numFmtId="0" fontId="13" fillId="3" borderId="0" xfId="13" applyFont="1" applyFill="1" applyAlignment="1">
      <alignment horizontal="right"/>
    </xf>
    <xf numFmtId="0" fontId="21" fillId="0" borderId="13" xfId="13" applyFont="1" applyBorder="1" applyAlignment="1">
      <alignment horizontal="left" vertical="center" indent="1"/>
    </xf>
    <xf numFmtId="0" fontId="19" fillId="3" borderId="14" xfId="13" applyFont="1" applyFill="1" applyBorder="1" applyAlignment="1">
      <alignment horizontal="centerContinuous" vertical="center"/>
    </xf>
    <xf numFmtId="0" fontId="27" fillId="0" borderId="14" xfId="13" applyFont="1" applyBorder="1" applyAlignment="1">
      <alignment horizontal="center" vertical="center"/>
    </xf>
    <xf numFmtId="0" fontId="19" fillId="3" borderId="5" xfId="13" applyFont="1" applyFill="1" applyBorder="1" applyAlignment="1">
      <alignment horizontal="centerContinuous" vertical="center"/>
    </xf>
    <xf numFmtId="0" fontId="21" fillId="0" borderId="22" xfId="13" applyFont="1" applyBorder="1" applyAlignment="1">
      <alignment horizontal="left" vertical="center" indent="1"/>
    </xf>
    <xf numFmtId="0" fontId="19" fillId="3" borderId="0" xfId="13" applyFont="1" applyFill="1" applyAlignment="1">
      <alignment horizontal="centerContinuous" vertical="center"/>
    </xf>
    <xf numFmtId="0" fontId="27" fillId="0" borderId="0" xfId="13" applyFont="1" applyAlignment="1">
      <alignment horizontal="center" vertical="center"/>
    </xf>
    <xf numFmtId="0" fontId="19" fillId="3" borderId="0" xfId="13" applyFont="1" applyFill="1" applyAlignment="1">
      <alignment horizontal="center" vertical="center"/>
    </xf>
    <xf numFmtId="176" fontId="28" fillId="0" borderId="0" xfId="13" applyNumberFormat="1" applyFont="1" applyAlignment="1">
      <alignment horizontal="center" vertical="center"/>
    </xf>
    <xf numFmtId="0" fontId="3" fillId="3" borderId="22" xfId="13" applyFill="1" applyBorder="1" applyAlignment="1">
      <alignment vertical="center"/>
    </xf>
    <xf numFmtId="0" fontId="29" fillId="3" borderId="0" xfId="13" applyFont="1" applyFill="1" applyAlignment="1">
      <alignment horizontal="right"/>
    </xf>
    <xf numFmtId="179" fontId="30" fillId="0" borderId="0" xfId="13" applyNumberFormat="1" applyFont="1" applyAlignment="1">
      <alignment horizontal="center"/>
    </xf>
    <xf numFmtId="0" fontId="31" fillId="3" borderId="0" xfId="13" applyFont="1" applyFill="1" applyAlignment="1">
      <alignment horizontal="left"/>
    </xf>
    <xf numFmtId="0" fontId="32" fillId="0" borderId="22" xfId="13" applyFont="1" applyBorder="1" applyAlignment="1">
      <alignment horizontal="left" vertical="center" indent="3"/>
    </xf>
    <xf numFmtId="0" fontId="13" fillId="0" borderId="0" xfId="13" applyFont="1" applyAlignment="1">
      <alignment horizontal="left"/>
    </xf>
    <xf numFmtId="0" fontId="19" fillId="0" borderId="6" xfId="13" applyFont="1" applyBorder="1" applyAlignment="1">
      <alignment horizontal="centerContinuous" vertical="center"/>
    </xf>
    <xf numFmtId="0" fontId="33" fillId="0" borderId="0" xfId="13" applyFont="1" applyAlignment="1">
      <alignment horizontal="right"/>
    </xf>
    <xf numFmtId="2" fontId="0" fillId="0" borderId="19" xfId="13" applyNumberFormat="1" applyFont="1" applyBorder="1" applyAlignment="1">
      <alignment horizontal="left" vertical="center" wrapText="1"/>
    </xf>
    <xf numFmtId="0" fontId="34" fillId="3" borderId="0" xfId="13" applyFont="1" applyFill="1" applyAlignment="1">
      <alignment horizontal="right" vertical="center"/>
    </xf>
    <xf numFmtId="2" fontId="23" fillId="0" borderId="19" xfId="13" applyNumberFormat="1" applyFont="1" applyBorder="1" applyAlignment="1">
      <alignment horizontal="left" vertical="center" wrapText="1"/>
    </xf>
    <xf numFmtId="0" fontId="3" fillId="3" borderId="45" xfId="13" applyFill="1" applyBorder="1"/>
    <xf numFmtId="0" fontId="32" fillId="3" borderId="22" xfId="13" applyFont="1" applyFill="1" applyBorder="1" applyAlignment="1">
      <alignment horizontal="left" vertical="center" indent="1"/>
    </xf>
    <xf numFmtId="176" fontId="35" fillId="0" borderId="0" xfId="13" applyNumberFormat="1" applyFont="1" applyAlignment="1">
      <alignment horizontal="right" vertical="center"/>
    </xf>
    <xf numFmtId="0" fontId="3" fillId="0" borderId="0" xfId="12"/>
    <xf numFmtId="2" fontId="3" fillId="0" borderId="19" xfId="13" applyNumberFormat="1" applyBorder="1" applyAlignment="1">
      <alignment horizontal="left" vertical="center" wrapText="1"/>
    </xf>
    <xf numFmtId="192" fontId="3" fillId="0" borderId="19" xfId="13" applyNumberFormat="1" applyBorder="1" applyAlignment="1">
      <alignment horizontal="left" vertical="center" wrapText="1"/>
    </xf>
    <xf numFmtId="197" fontId="12" fillId="3" borderId="41" xfId="13" applyNumberFormat="1" applyFont="1" applyFill="1" applyBorder="1" applyAlignment="1">
      <alignment horizontal="left" vertical="center"/>
    </xf>
    <xf numFmtId="0" fontId="3" fillId="0" borderId="0" xfId="22" applyAlignment="1">
      <alignment vertical="center"/>
    </xf>
    <xf numFmtId="0" fontId="3" fillId="0" borderId="0" xfId="22" applyAlignment="1">
      <alignment horizontal="left" vertical="center"/>
    </xf>
    <xf numFmtId="0" fontId="12" fillId="0" borderId="0" xfId="22" applyFont="1" applyAlignment="1">
      <alignment horizontal="left"/>
    </xf>
    <xf numFmtId="6" fontId="35" fillId="0" borderId="0" xfId="17" applyFont="1" applyBorder="1" applyAlignment="1">
      <alignment horizontal="left" vertical="center"/>
    </xf>
    <xf numFmtId="0" fontId="3" fillId="3" borderId="64" xfId="13" applyFill="1" applyBorder="1"/>
    <xf numFmtId="191" fontId="3" fillId="3" borderId="64" xfId="13" applyNumberFormat="1" applyFill="1" applyBorder="1"/>
    <xf numFmtId="194" fontId="3" fillId="3" borderId="64" xfId="13" applyNumberFormat="1" applyFill="1" applyBorder="1"/>
    <xf numFmtId="0" fontId="36" fillId="3" borderId="64" xfId="13" applyFont="1" applyFill="1" applyBorder="1"/>
    <xf numFmtId="198" fontId="3" fillId="0" borderId="65" xfId="16" applyNumberFormat="1" applyFont="1" applyBorder="1" applyAlignment="1">
      <alignment horizontal="center" vertical="center"/>
    </xf>
    <xf numFmtId="198" fontId="3" fillId="0" borderId="64" xfId="16" applyNumberFormat="1" applyFont="1" applyBorder="1" applyAlignment="1">
      <alignment horizontal="center" vertical="center"/>
    </xf>
    <xf numFmtId="196" fontId="24" fillId="3" borderId="75" xfId="12" applyNumberFormat="1" applyFont="1" applyFill="1" applyBorder="1" applyAlignment="1">
      <alignment horizontal="center" vertical="center" wrapText="1"/>
    </xf>
    <xf numFmtId="0" fontId="37" fillId="0" borderId="64" xfId="0" applyFont="1" applyBorder="1" applyAlignment="1">
      <alignment vertical="center"/>
    </xf>
    <xf numFmtId="38" fontId="37" fillId="0" borderId="64" xfId="10" applyFont="1" applyBorder="1" applyAlignment="1">
      <alignment vertical="center"/>
    </xf>
    <xf numFmtId="200" fontId="12" fillId="3" borderId="43" xfId="13" applyNumberFormat="1" applyFont="1" applyFill="1" applyBorder="1" applyAlignment="1">
      <alignment horizontal="center" vertical="center"/>
    </xf>
    <xf numFmtId="200" fontId="12" fillId="5" borderId="43" xfId="13" applyNumberFormat="1" applyFont="1" applyFill="1" applyBorder="1" applyAlignment="1">
      <alignment horizontal="center" vertical="center"/>
    </xf>
    <xf numFmtId="0" fontId="39" fillId="3" borderId="41" xfId="13" applyFont="1" applyFill="1" applyBorder="1" applyAlignment="1">
      <alignment horizontal="right" vertical="center"/>
    </xf>
    <xf numFmtId="0" fontId="39" fillId="3" borderId="4" xfId="13" applyFont="1" applyFill="1" applyBorder="1" applyAlignment="1">
      <alignment vertical="center"/>
    </xf>
    <xf numFmtId="49" fontId="40" fillId="0" borderId="32" xfId="11" quotePrefix="1" applyNumberFormat="1" applyFont="1" applyBorder="1" applyAlignment="1">
      <alignment horizontal="left" vertical="center"/>
    </xf>
    <xf numFmtId="0" fontId="1" fillId="0" borderId="14" xfId="11" applyFont="1" applyBorder="1" applyAlignment="1">
      <alignment horizontal="right" vertical="center"/>
    </xf>
    <xf numFmtId="0" fontId="1" fillId="0" borderId="68" xfId="11" applyFont="1" applyBorder="1" applyAlignment="1">
      <alignment horizontal="center" vertical="center"/>
    </xf>
    <xf numFmtId="0" fontId="1" fillId="0" borderId="8" xfId="11" applyFont="1" applyBorder="1" applyAlignment="1">
      <alignment horizontal="center" vertical="center" wrapText="1"/>
    </xf>
    <xf numFmtId="0" fontId="1" fillId="0" borderId="8" xfId="11" applyFont="1" applyBorder="1" applyAlignment="1">
      <alignment horizontal="center" vertical="center"/>
    </xf>
    <xf numFmtId="3" fontId="1" fillId="0" borderId="8" xfId="11" applyNumberFormat="1" applyFont="1" applyBorder="1" applyAlignment="1">
      <alignment horizontal="center" vertical="center"/>
    </xf>
    <xf numFmtId="3" fontId="1" fillId="0" borderId="12" xfId="11" applyNumberFormat="1" applyFont="1" applyBorder="1" applyAlignment="1">
      <alignment horizontal="center" vertical="center" wrapText="1"/>
    </xf>
    <xf numFmtId="38" fontId="1" fillId="0" borderId="21" xfId="16" applyFont="1" applyBorder="1" applyAlignment="1">
      <alignment horizontal="center" vertical="center"/>
    </xf>
    <xf numFmtId="3" fontId="1" fillId="0" borderId="11" xfId="11" applyNumberFormat="1" applyFont="1" applyBorder="1" applyAlignment="1">
      <alignment horizontal="center" vertical="center"/>
    </xf>
    <xf numFmtId="49" fontId="1" fillId="0" borderId="69" xfId="11" quotePrefix="1" applyNumberFormat="1" applyFont="1" applyBorder="1" applyAlignment="1">
      <alignment horizontal="center" vertical="center"/>
    </xf>
    <xf numFmtId="0" fontId="3" fillId="0" borderId="3" xfId="11" applyBorder="1" applyAlignment="1">
      <alignment horizontal="left" vertical="center" wrapText="1"/>
    </xf>
    <xf numFmtId="0" fontId="3" fillId="0" borderId="70" xfId="11" applyBorder="1" applyAlignment="1">
      <alignment horizontal="left" vertical="center" wrapText="1"/>
    </xf>
    <xf numFmtId="3" fontId="3" fillId="0" borderId="65" xfId="11" applyNumberFormat="1" applyBorder="1" applyAlignment="1">
      <alignment vertical="center"/>
    </xf>
    <xf numFmtId="0" fontId="3" fillId="0" borderId="2" xfId="11" applyBorder="1" applyAlignment="1">
      <alignment horizontal="left" vertical="center" wrapText="1"/>
    </xf>
    <xf numFmtId="0" fontId="3" fillId="0" borderId="65" xfId="11" applyBorder="1" applyAlignment="1">
      <alignment horizontal="left" vertical="center" wrapText="1"/>
    </xf>
    <xf numFmtId="0" fontId="3" fillId="0" borderId="2" xfId="11" applyBorder="1" applyAlignment="1">
      <alignment horizontal="right" vertical="center" wrapText="1"/>
    </xf>
    <xf numFmtId="0" fontId="1" fillId="0" borderId="71" xfId="11" applyFont="1" applyBorder="1" applyAlignment="1">
      <alignment horizontal="center" vertical="center"/>
    </xf>
    <xf numFmtId="199" fontId="1" fillId="0" borderId="71" xfId="11" applyNumberFormat="1" applyFont="1" applyBorder="1" applyAlignment="1">
      <alignment horizontal="center" vertical="center"/>
    </xf>
    <xf numFmtId="49" fontId="1" fillId="0" borderId="69" xfId="11" quotePrefix="1" applyNumberFormat="1" applyFont="1" applyBorder="1" applyAlignment="1">
      <alignment horizontal="left" vertical="center"/>
    </xf>
    <xf numFmtId="49" fontId="3" fillId="0" borderId="72" xfId="11" applyNumberFormat="1" applyBorder="1" applyAlignment="1">
      <alignment horizontal="right" vertical="center"/>
    </xf>
    <xf numFmtId="0" fontId="3" fillId="0" borderId="73" xfId="11" applyBorder="1" applyAlignment="1">
      <alignment horizontal="right" vertical="center" wrapText="1"/>
    </xf>
    <xf numFmtId="0" fontId="3" fillId="0" borderId="74" xfId="11" applyBorder="1" applyAlignment="1">
      <alignment horizontal="left" vertical="center" wrapText="1"/>
    </xf>
    <xf numFmtId="3" fontId="1" fillId="0" borderId="9" xfId="11" applyNumberFormat="1" applyFont="1" applyBorder="1" applyAlignment="1">
      <alignment horizontal="center" vertical="center"/>
    </xf>
    <xf numFmtId="38" fontId="3" fillId="2" borderId="21" xfId="10" applyFont="1" applyFill="1" applyBorder="1" applyAlignment="1">
      <alignment horizontal="center" vertical="center"/>
    </xf>
    <xf numFmtId="3" fontId="1" fillId="0" borderId="10" xfId="11" applyNumberFormat="1" applyFont="1" applyBorder="1" applyAlignment="1">
      <alignment horizontal="center" vertical="center"/>
    </xf>
    <xf numFmtId="0" fontId="1" fillId="0" borderId="52" xfId="11" applyFont="1" applyBorder="1" applyAlignment="1">
      <alignment horizontal="center" vertical="center"/>
    </xf>
    <xf numFmtId="0" fontId="1" fillId="0" borderId="54" xfId="11" applyFont="1" applyBorder="1" applyAlignment="1">
      <alignment horizontal="center" vertical="center"/>
    </xf>
    <xf numFmtId="0" fontId="1" fillId="0" borderId="7" xfId="11" applyFont="1" applyBorder="1" applyAlignment="1">
      <alignment horizontal="center" vertical="center"/>
    </xf>
    <xf numFmtId="0" fontId="3" fillId="0" borderId="6" xfId="11" applyBorder="1" applyAlignment="1">
      <alignment vertical="center"/>
    </xf>
    <xf numFmtId="49" fontId="1" fillId="0" borderId="51" xfId="11" quotePrefix="1" applyNumberFormat="1" applyFont="1" applyBorder="1" applyAlignment="1">
      <alignment horizontal="left" vertical="center"/>
    </xf>
    <xf numFmtId="0" fontId="0" fillId="3" borderId="6" xfId="13" applyFont="1" applyFill="1" applyBorder="1" applyAlignment="1">
      <alignment wrapText="1"/>
    </xf>
    <xf numFmtId="201" fontId="24" fillId="3" borderId="19" xfId="12" applyNumberFormat="1" applyFont="1" applyFill="1" applyBorder="1" applyAlignment="1">
      <alignment horizontal="left" vertical="center" wrapText="1"/>
    </xf>
    <xf numFmtId="202" fontId="24" fillId="3" borderId="45" xfId="12" applyNumberFormat="1" applyFont="1" applyFill="1" applyBorder="1" applyAlignment="1">
      <alignment horizontal="left" vertical="center" wrapText="1"/>
    </xf>
    <xf numFmtId="203" fontId="24" fillId="0" borderId="67" xfId="24" applyNumberFormat="1" applyFont="1" applyBorder="1" applyAlignment="1">
      <alignment horizontal="right" vertical="center"/>
    </xf>
    <xf numFmtId="49" fontId="0" fillId="0" borderId="32" xfId="11" quotePrefix="1" applyNumberFormat="1" applyFont="1" applyBorder="1" applyAlignment="1">
      <alignment horizontal="left" vertical="center"/>
    </xf>
    <xf numFmtId="0" fontId="0" fillId="0" borderId="52" xfId="11" applyFont="1" applyBorder="1" applyAlignment="1">
      <alignment horizontal="center" vertical="center"/>
    </xf>
    <xf numFmtId="0" fontId="0" fillId="0" borderId="7" xfId="11" applyFont="1" applyBorder="1" applyAlignment="1">
      <alignment horizontal="center" vertical="center"/>
    </xf>
    <xf numFmtId="0" fontId="24" fillId="0" borderId="52" xfId="11" applyFont="1" applyBorder="1" applyAlignment="1">
      <alignment horizontal="center" vertical="center"/>
    </xf>
    <xf numFmtId="49" fontId="24" fillId="0" borderId="35" xfId="11" quotePrefix="1" applyNumberFormat="1" applyFont="1" applyBorder="1" applyAlignment="1">
      <alignment horizontal="left" vertical="center"/>
    </xf>
    <xf numFmtId="0" fontId="0" fillId="0" borderId="15" xfId="11" applyFont="1" applyBorder="1" applyAlignment="1">
      <alignment horizontal="left" vertical="center"/>
    </xf>
    <xf numFmtId="200" fontId="3" fillId="0" borderId="65" xfId="16" applyNumberFormat="1" applyFont="1" applyBorder="1" applyAlignment="1">
      <alignment horizontal="center" vertical="center"/>
    </xf>
    <xf numFmtId="200" fontId="3" fillId="0" borderId="64" xfId="16" applyNumberFormat="1" applyFont="1" applyBorder="1" applyAlignment="1">
      <alignment horizontal="center" vertical="center"/>
    </xf>
    <xf numFmtId="40" fontId="3" fillId="0" borderId="74" xfId="16" applyNumberFormat="1" applyFont="1" applyBorder="1" applyAlignment="1">
      <alignment vertical="center"/>
    </xf>
    <xf numFmtId="40" fontId="3" fillId="0" borderId="74" xfId="16" applyNumberFormat="1" applyFont="1" applyBorder="1" applyAlignment="1">
      <alignment horizontal="center" vertical="center"/>
    </xf>
    <xf numFmtId="0" fontId="12" fillId="3" borderId="4" xfId="13" applyFont="1" applyFill="1" applyBorder="1" applyAlignment="1">
      <alignment horizontal="right" vertical="center"/>
    </xf>
    <xf numFmtId="49" fontId="0" fillId="0" borderId="69" xfId="11" quotePrefix="1" applyNumberFormat="1" applyFont="1" applyBorder="1" applyAlignment="1">
      <alignment horizontal="center" vertical="center"/>
    </xf>
    <xf numFmtId="204" fontId="24" fillId="3" borderId="19" xfId="12" applyNumberFormat="1" applyFont="1" applyFill="1" applyBorder="1" applyAlignment="1">
      <alignment horizontal="left" vertical="center" wrapText="1"/>
    </xf>
    <xf numFmtId="205" fontId="24" fillId="3" borderId="19" xfId="12" applyNumberFormat="1" applyFont="1" applyFill="1" applyBorder="1" applyAlignment="1">
      <alignment horizontal="left" vertical="center" wrapText="1"/>
    </xf>
    <xf numFmtId="0" fontId="3" fillId="0" borderId="3" xfId="22" applyBorder="1"/>
    <xf numFmtId="0" fontId="18" fillId="0" borderId="0" xfId="22" applyFont="1" applyAlignment="1">
      <alignment horizontal="center"/>
    </xf>
    <xf numFmtId="0" fontId="13" fillId="0" borderId="3" xfId="22" applyFont="1" applyBorder="1" applyAlignment="1">
      <alignment horizontal="left" vertical="center" shrinkToFit="1"/>
    </xf>
    <xf numFmtId="0" fontId="41" fillId="0" borderId="3" xfId="22" applyFont="1" applyBorder="1" applyAlignment="1">
      <alignment horizontal="left" vertical="center" shrinkToFit="1"/>
    </xf>
    <xf numFmtId="0" fontId="13" fillId="0" borderId="3" xfId="22" applyFont="1" applyBorder="1" applyAlignment="1">
      <alignment horizontal="left" vertical="center" wrapText="1"/>
    </xf>
    <xf numFmtId="0" fontId="12" fillId="3" borderId="44" xfId="13" applyFont="1" applyFill="1" applyBorder="1" applyAlignment="1">
      <alignment horizontal="center" vertical="center"/>
    </xf>
    <xf numFmtId="0" fontId="12" fillId="3" borderId="43" xfId="13" applyFont="1" applyFill="1" applyBorder="1" applyAlignment="1">
      <alignment horizontal="center" vertical="center"/>
    </xf>
    <xf numFmtId="0" fontId="12" fillId="3" borderId="47" xfId="13" applyFont="1" applyFill="1" applyBorder="1" applyAlignment="1">
      <alignment horizontal="center" vertical="center"/>
    </xf>
    <xf numFmtId="0" fontId="12" fillId="3" borderId="20" xfId="13" applyFont="1" applyFill="1" applyBorder="1" applyAlignment="1">
      <alignment horizontal="center" vertical="center"/>
    </xf>
    <xf numFmtId="176" fontId="28" fillId="0" borderId="0" xfId="13" applyNumberFormat="1" applyFont="1" applyAlignment="1">
      <alignment horizontal="center" vertical="center"/>
    </xf>
    <xf numFmtId="0" fontId="13" fillId="3" borderId="0" xfId="13" applyFont="1" applyFill="1" applyAlignment="1">
      <alignment horizontal="left"/>
    </xf>
    <xf numFmtId="0" fontId="13" fillId="3" borderId="6" xfId="13" applyFont="1" applyFill="1" applyBorder="1" applyAlignment="1">
      <alignment horizontal="left"/>
    </xf>
    <xf numFmtId="0" fontId="26" fillId="3" borderId="24" xfId="13" applyFont="1" applyFill="1" applyBorder="1" applyAlignment="1">
      <alignment horizontal="center" vertical="center"/>
    </xf>
    <xf numFmtId="0" fontId="26" fillId="3" borderId="18" xfId="13" applyFont="1" applyFill="1" applyBorder="1" applyAlignment="1">
      <alignment horizontal="center" vertical="center"/>
    </xf>
    <xf numFmtId="0" fontId="26" fillId="3" borderId="27" xfId="13" applyFont="1" applyFill="1" applyBorder="1" applyAlignment="1">
      <alignment horizontal="center" vertical="center"/>
    </xf>
    <xf numFmtId="0" fontId="12" fillId="3" borderId="39" xfId="13" applyFont="1" applyFill="1" applyBorder="1" applyAlignment="1">
      <alignment horizontal="center" vertical="center"/>
    </xf>
    <xf numFmtId="0" fontId="12" fillId="3" borderId="16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horizontal="center" vertical="center"/>
    </xf>
    <xf numFmtId="0" fontId="3" fillId="3" borderId="44" xfId="13" applyFill="1" applyBorder="1" applyAlignment="1">
      <alignment horizontal="center" vertical="center"/>
    </xf>
    <xf numFmtId="0" fontId="3" fillId="3" borderId="43" xfId="13" applyFill="1" applyBorder="1" applyAlignment="1">
      <alignment horizontal="center" vertical="center"/>
    </xf>
    <xf numFmtId="0" fontId="21" fillId="0" borderId="0" xfId="11" applyFont="1" applyAlignment="1">
      <alignment horizontal="center" vertical="center"/>
    </xf>
    <xf numFmtId="0" fontId="12" fillId="0" borderId="25" xfId="11" applyFont="1" applyBorder="1" applyAlignment="1">
      <alignment horizontal="center" vertical="center"/>
    </xf>
    <xf numFmtId="0" fontId="12" fillId="0" borderId="26" xfId="11" applyFont="1" applyBorder="1" applyAlignment="1">
      <alignment vertical="center"/>
    </xf>
    <xf numFmtId="0" fontId="3" fillId="0" borderId="23" xfId="12" applyBorder="1" applyAlignment="1">
      <alignment horizontal="center" vertical="center"/>
    </xf>
    <xf numFmtId="0" fontId="3" fillId="0" borderId="61" xfId="12" applyBorder="1" applyAlignment="1">
      <alignment horizontal="center" vertical="center"/>
    </xf>
    <xf numFmtId="49" fontId="1" fillId="0" borderId="32" xfId="11" quotePrefix="1" applyNumberFormat="1" applyFont="1" applyBorder="1" applyAlignment="1">
      <alignment horizontal="left" vertical="center"/>
    </xf>
    <xf numFmtId="49" fontId="1" fillId="0" borderId="51" xfId="11" quotePrefix="1" applyNumberFormat="1" applyFont="1" applyBorder="1" applyAlignment="1">
      <alignment horizontal="left" vertical="center"/>
    </xf>
    <xf numFmtId="0" fontId="12" fillId="3" borderId="44" xfId="13" applyFont="1" applyFill="1" applyBorder="1" applyAlignment="1">
      <alignment horizontal="left" vertical="center"/>
    </xf>
    <xf numFmtId="0" fontId="12" fillId="3" borderId="4" xfId="13" applyFont="1" applyFill="1" applyBorder="1" applyAlignment="1">
      <alignment horizontal="left" vertical="center"/>
    </xf>
    <xf numFmtId="0" fontId="38" fillId="3" borderId="22" xfId="13" applyFont="1" applyFill="1" applyBorder="1" applyAlignment="1">
      <alignment horizontal="center" vertical="center"/>
    </xf>
    <xf numFmtId="0" fontId="38" fillId="3" borderId="0" xfId="13" applyFont="1" applyFill="1" applyAlignment="1">
      <alignment horizontal="center" vertical="center"/>
    </xf>
    <xf numFmtId="0" fontId="26" fillId="0" borderId="17" xfId="11" applyFont="1" applyBorder="1" applyAlignment="1">
      <alignment horizontal="center" vertical="center" wrapText="1"/>
    </xf>
    <xf numFmtId="0" fontId="26" fillId="0" borderId="23" xfId="11" applyFont="1" applyBorder="1" applyAlignment="1">
      <alignment horizontal="center" vertical="center"/>
    </xf>
    <xf numFmtId="0" fontId="26" fillId="0" borderId="7" xfId="11" applyFont="1" applyBorder="1" applyAlignment="1">
      <alignment horizontal="center" vertical="center"/>
    </xf>
    <xf numFmtId="0" fontId="3" fillId="0" borderId="2" xfId="11" applyBorder="1" applyAlignment="1">
      <alignment horizontal="left" vertical="center" wrapText="1"/>
    </xf>
    <xf numFmtId="0" fontId="3" fillId="0" borderId="65" xfId="11" applyBorder="1" applyAlignment="1">
      <alignment horizontal="left" vertical="center" wrapText="1"/>
    </xf>
    <xf numFmtId="0" fontId="3" fillId="0" borderId="3" xfId="11" applyBorder="1" applyAlignment="1">
      <alignment horizontal="left" vertical="center" wrapText="1"/>
    </xf>
    <xf numFmtId="0" fontId="3" fillId="0" borderId="70" xfId="11" applyBorder="1" applyAlignment="1">
      <alignment horizontal="left" vertical="center" wrapText="1"/>
    </xf>
  </cellXfs>
  <cellStyles count="27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" xfId="10" builtinId="6"/>
    <cellStyle name="桁区切り 2" xfId="14" xr:uid="{00000000-0005-0000-0000-00000A000000}"/>
    <cellStyle name="桁区切り 2 2" xfId="15" xr:uid="{00000000-0005-0000-0000-00000B000000}"/>
    <cellStyle name="桁区切り 2 3" xfId="26" xr:uid="{9C978902-E178-4EDF-B691-596865339F9F}"/>
    <cellStyle name="桁区切り 3" xfId="16" xr:uid="{00000000-0005-0000-0000-00000C000000}"/>
    <cellStyle name="桁区切り 4" xfId="25" xr:uid="{4503C5B3-C16A-49F5-A32C-E88FDF88BC47}"/>
    <cellStyle name="通貨 2" xfId="17" xr:uid="{00000000-0005-0000-0000-00000D000000}"/>
    <cellStyle name="通貨 2 2" xfId="23" xr:uid="{410FC6B6-35C0-4555-8B94-9C6DC85C22A8}"/>
    <cellStyle name="通貨 3" xfId="18" xr:uid="{00000000-0005-0000-0000-00000E000000}"/>
    <cellStyle name="標準" xfId="0" builtinId="0"/>
    <cellStyle name="標準 2" xfId="13" xr:uid="{00000000-0005-0000-0000-000010000000}"/>
    <cellStyle name="標準 2 2" xfId="19" xr:uid="{00000000-0005-0000-0000-000011000000}"/>
    <cellStyle name="標準 3" xfId="21" xr:uid="{00000000-0005-0000-0000-000012000000}"/>
    <cellStyle name="標準_見積書" xfId="22" xr:uid="{82872BA9-AB93-4A99-B44B-0F3F8CDAAC60}"/>
    <cellStyle name="標準_高岡測量業務設計書" xfId="24" xr:uid="{2480DE91-CF39-4506-BA3C-841725EE55A9}"/>
    <cellStyle name="標準_地域計画_委託見積書_050819" xfId="11" xr:uid="{00000000-0005-0000-0000-000013000000}"/>
    <cellStyle name="標準_東部ＳＳ解体工事見積書_0417 " xfId="12" xr:uid="{00000000-0005-0000-0000-000014000000}"/>
    <cellStyle name="未定義" xfId="20" xr:uid="{00000000-0005-0000-0000-000016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0514570-2448-452A-B176-6F8E545EB51F}"/>
            </a:ext>
          </a:extLst>
        </xdr:cNvPr>
        <xdr:cNvSpPr txBox="1">
          <a:spLocks noChangeArrowheads="1"/>
        </xdr:cNvSpPr>
      </xdr:nvSpPr>
      <xdr:spPr bwMode="auto">
        <a:xfrm>
          <a:off x="190500" y="6486525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B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B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B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B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B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B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B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B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C6E8C279-4754-4EA7-A1D8-89C7331B5D77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673C600-CB8A-41B9-9F50-56338E089B55}"/>
            </a:ext>
          </a:extLst>
        </xdr:cNvPr>
        <xdr:cNvSpPr txBox="1">
          <a:spLocks noChangeArrowheads="1"/>
        </xdr:cNvSpPr>
      </xdr:nvSpPr>
      <xdr:spPr bwMode="auto">
        <a:xfrm>
          <a:off x="190500" y="6858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28C5E75B-72EF-48E8-948B-29EDB9F90FE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2352675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D7E0B47-BF04-4FB5-BFA9-0ABBC4A4C8A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98EDEA88-241F-4193-90E1-2A3A7025D34E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D8B49A4E-F42C-43D5-AA30-B843B3C092CE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A881A165-AA02-456E-A721-180A991AF9E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3D2201BA-7884-4770-B033-E320984D6C6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423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6DB9429-ACCE-4EF1-A941-06809044B29D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431ACA27-481B-499B-8895-5EA58F1D5C98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2442F094-B88A-4904-BD89-1C0274E1A427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2247900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B28C7690-9014-4BBA-AC40-84161525B45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A59B9860-C051-4D02-BD1A-9ECD1BC4EB0C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8A81BD4E-AD4C-47F9-B980-F3E650512DB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DD53697-A7AC-4857-A162-27CF8023AE5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2247900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505B5139-BD64-4A41-BB6A-F95914DAC233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63554427-8051-46CA-80FC-B7DBEB294798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A34DFD5B-76DB-4DA0-A55E-F45A7D59586E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76200</xdr:colOff>
      <xdr:row>19</xdr:row>
      <xdr:rowOff>209550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F4937A4C-2195-430F-A4C7-86D75F81AFB7}"/>
            </a:ext>
          </a:extLst>
        </xdr:cNvPr>
        <xdr:cNvSpPr txBox="1">
          <a:spLocks noChangeArrowheads="1"/>
        </xdr:cNvSpPr>
      </xdr:nvSpPr>
      <xdr:spPr bwMode="auto">
        <a:xfrm>
          <a:off x="4229100" y="640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2</xdr:col>
      <xdr:colOff>0</xdr:colOff>
      <xdr:row>19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CE9028F8-52E0-4413-AC10-7689C1298AC1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6A1DA4AA-A433-4A5B-BAC0-7E8E59AB27A6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9B56D50C-899E-4432-A64A-C5BFED93F4C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2" name="Line 23">
          <a:extLst>
            <a:ext uri="{FF2B5EF4-FFF2-40B4-BE49-F238E27FC236}">
              <a16:creationId xmlns:a16="http://schemas.microsoft.com/office/drawing/2014/main" id="{6B998CFA-2C33-4906-8D63-FA1A3AE7B83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422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29008D18-6892-4CBC-A765-51618D3273F0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76200</xdr:colOff>
      <xdr:row>19</xdr:row>
      <xdr:rowOff>209550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896088FC-1DDE-4F51-9795-0DA0ECEDF41D}"/>
            </a:ext>
          </a:extLst>
        </xdr:cNvPr>
        <xdr:cNvSpPr txBox="1">
          <a:spLocks noChangeArrowheads="1"/>
        </xdr:cNvSpPr>
      </xdr:nvSpPr>
      <xdr:spPr bwMode="auto">
        <a:xfrm>
          <a:off x="4229100" y="640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76200</xdr:colOff>
      <xdr:row>19</xdr:row>
      <xdr:rowOff>209550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6F748CC5-5583-44CC-87A9-D4D8C8DC7DD5}"/>
            </a:ext>
          </a:extLst>
        </xdr:cNvPr>
        <xdr:cNvSpPr txBox="1">
          <a:spLocks noChangeArrowheads="1"/>
        </xdr:cNvSpPr>
      </xdr:nvSpPr>
      <xdr:spPr bwMode="auto">
        <a:xfrm>
          <a:off x="4229100" y="640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53CCC372-8C9C-4B93-A358-7124DF34BFFC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2</xdr:col>
      <xdr:colOff>2247900</xdr:colOff>
      <xdr:row>19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481612DE-A438-4357-A3D0-16781F4733EE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86629FC3-7755-42EF-BB5F-C17FE23C2F63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2</xdr:col>
      <xdr:colOff>2247900</xdr:colOff>
      <xdr:row>19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B9326CB-DA74-4C93-881E-1EED949100B1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EE2F6E9-62DB-429D-BF1E-8B4FDD6E3519}"/>
            </a:ext>
          </a:extLst>
        </xdr:cNvPr>
        <xdr:cNvSpPr txBox="1">
          <a:spLocks noChangeArrowheads="1"/>
        </xdr:cNvSpPr>
      </xdr:nvSpPr>
      <xdr:spPr bwMode="auto">
        <a:xfrm>
          <a:off x="190500" y="6257925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2EB8E93-0A49-4DCB-9604-65CE0CDEAF65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2352675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3F8C525-6AB2-41B2-B869-B6D40CF6A657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D4071743-5EEB-4B56-AC31-DAE12181A1C2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C5993F1A-85CA-4AF4-8E89-24E0AE6B4627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2317AF31-207D-4ADD-8235-7D67432652B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411B1628-5A8E-434D-A917-2E0DEACF2CF8}"/>
            </a:ext>
          </a:extLst>
        </xdr:cNvPr>
        <xdr:cNvSpPr>
          <a:spLocks noChangeShapeType="1"/>
        </xdr:cNvSpPr>
      </xdr:nvSpPr>
      <xdr:spPr bwMode="auto">
        <a:xfrm>
          <a:off x="0" y="0"/>
          <a:ext cx="4048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3C26BEBA-10F6-4613-9EA6-E70BCB7B0D4F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7A9E5565-A9B2-4397-B2D0-75B0B3EB2E4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9E532ED9-CCE1-44C6-9496-3993754DA7A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2247900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BCBE9FA5-EE49-4D65-B4B1-5E54E357B25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601DF2A3-0445-4B44-94FD-E2852F935D52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F6623A5-191B-47AD-BF2F-C4814F388FF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E23EAF59-9625-4473-977B-FB9F23FC7E46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2247900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8ECC139A-E9CC-4A15-812B-085307DB8F8A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293DE688-89D2-4E2A-B336-06C7065FCF39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36922041-4F24-4CF4-B0E7-103052A3F913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76200</xdr:colOff>
      <xdr:row>22</xdr:row>
      <xdr:rowOff>209550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95C219DF-6BAB-43F2-8646-7EBD578F5AEE}"/>
            </a:ext>
          </a:extLst>
        </xdr:cNvPr>
        <xdr:cNvSpPr txBox="1">
          <a:spLocks noChangeArrowheads="1"/>
        </xdr:cNvSpPr>
      </xdr:nvSpPr>
      <xdr:spPr bwMode="auto">
        <a:xfrm>
          <a:off x="4038600" y="62103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12C74224-FC59-46F9-B7CD-0853042F02E1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68E9B3AD-98C7-47FD-84E3-05D9326B4EBE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C74A58C0-BE24-4334-BD5E-173FFDEE005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2" name="Line 23">
          <a:extLst>
            <a:ext uri="{FF2B5EF4-FFF2-40B4-BE49-F238E27FC236}">
              <a16:creationId xmlns:a16="http://schemas.microsoft.com/office/drawing/2014/main" id="{52F06542-913C-4CB9-B9CC-C35538A3E448}"/>
            </a:ext>
          </a:extLst>
        </xdr:cNvPr>
        <xdr:cNvSpPr>
          <a:spLocks noChangeShapeType="1"/>
        </xdr:cNvSpPr>
      </xdr:nvSpPr>
      <xdr:spPr bwMode="auto">
        <a:xfrm>
          <a:off x="0" y="0"/>
          <a:ext cx="4038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4A1D0AD9-A73F-44FD-91D6-E48C8CFE148C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76200</xdr:colOff>
      <xdr:row>22</xdr:row>
      <xdr:rowOff>209550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A7EFF56B-9F82-4F91-A0A6-08844DECFF1F}"/>
            </a:ext>
          </a:extLst>
        </xdr:cNvPr>
        <xdr:cNvSpPr txBox="1">
          <a:spLocks noChangeArrowheads="1"/>
        </xdr:cNvSpPr>
      </xdr:nvSpPr>
      <xdr:spPr bwMode="auto">
        <a:xfrm>
          <a:off x="4038600" y="62103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76200</xdr:colOff>
      <xdr:row>22</xdr:row>
      <xdr:rowOff>209550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6F04B945-1531-416E-99BF-B0C25C20A506}"/>
            </a:ext>
          </a:extLst>
        </xdr:cNvPr>
        <xdr:cNvSpPr txBox="1">
          <a:spLocks noChangeArrowheads="1"/>
        </xdr:cNvSpPr>
      </xdr:nvSpPr>
      <xdr:spPr bwMode="auto">
        <a:xfrm>
          <a:off x="4038600" y="62103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42407DF5-A005-4581-80EC-2566D833597B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</xdr:row>
      <xdr:rowOff>0</xdr:rowOff>
    </xdr:from>
    <xdr:to>
      <xdr:col>2</xdr:col>
      <xdr:colOff>2247900</xdr:colOff>
      <xdr:row>22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F59C9F72-1CF5-4078-888A-B8250132B917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E0C43ADC-1533-4B91-8066-7C767C134A1F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</xdr:row>
      <xdr:rowOff>0</xdr:rowOff>
    </xdr:from>
    <xdr:to>
      <xdr:col>2</xdr:col>
      <xdr:colOff>2247900</xdr:colOff>
      <xdr:row>22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225FE091-E4A8-4869-87FD-7936E9DCD923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95176" y="8894618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90500" y="6581775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  <xdr:twoCellAnchor>
    <xdr:from>
      <xdr:col>11</xdr:col>
      <xdr:colOff>85725</xdr:colOff>
      <xdr:row>7</xdr:row>
      <xdr:rowOff>76200</xdr:rowOff>
    </xdr:from>
    <xdr:to>
      <xdr:col>15</xdr:col>
      <xdr:colOff>790575</xdr:colOff>
      <xdr:row>13</xdr:row>
      <xdr:rowOff>76200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708FAD1-6215-4B98-FF8D-1634CFB1C9ED}"/>
            </a:ext>
          </a:extLst>
        </xdr:cNvPr>
        <xdr:cNvSpPr txBox="1"/>
      </xdr:nvSpPr>
      <xdr:spPr>
        <a:xfrm>
          <a:off x="11906250" y="2657475"/>
          <a:ext cx="4629150" cy="188595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確認事項↓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①　</a:t>
          </a:r>
          <a:r>
            <a:rPr kumimoji="1" lang="en-US" altLang="ja-JP" sz="1100"/>
            <a:t>4</a:t>
          </a:r>
          <a:r>
            <a:rPr kumimoji="1" lang="ja-JP" altLang="en-US" sz="1100"/>
            <a:t>級基準点を何点として見積するか？</a:t>
          </a:r>
          <a:endParaRPr kumimoji="1" lang="en-US" altLang="ja-JP" sz="1100"/>
        </a:p>
        <a:p>
          <a:r>
            <a:rPr kumimoji="1" lang="ja-JP" altLang="en-US" sz="1100"/>
            <a:t>②　</a:t>
          </a:r>
          <a:r>
            <a:rPr kumimoji="1" lang="en-US" altLang="ja-JP" sz="1100"/>
            <a:t>4</a:t>
          </a:r>
          <a:r>
            <a:rPr kumimoji="1" lang="ja-JP" altLang="en-US" sz="1100"/>
            <a:t>級水準点を　　ｋｍとするか？</a:t>
          </a:r>
          <a:endParaRPr kumimoji="1" lang="en-US" altLang="ja-JP" sz="1100"/>
        </a:p>
        <a:p>
          <a:r>
            <a:rPr kumimoji="1" lang="ja-JP" altLang="en-US" sz="1100"/>
            <a:t>③　現地測量の対象は　　　　㎡か？</a:t>
          </a:r>
          <a:endParaRPr kumimoji="1" lang="en-US" altLang="ja-JP" sz="1100"/>
        </a:p>
        <a:p>
          <a:r>
            <a:rPr kumimoji="1" lang="ja-JP" altLang="en-US" sz="1100"/>
            <a:t>④　中心線測量の長さは　　　ｋ㎡か？</a:t>
          </a:r>
          <a:endParaRPr kumimoji="1" lang="en-US" altLang="ja-JP" sz="1100"/>
        </a:p>
        <a:p>
          <a:r>
            <a:rPr kumimoji="1" lang="ja-JP" altLang="en-US" sz="1100"/>
            <a:t>⑤　横断測量の長さは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ｋ㎡か？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　仮ベンチ設置はあるか？</a:t>
          </a:r>
          <a:r>
            <a:rPr kumimoji="1" lang="ja-JP" altLang="en-US" sz="1100"/>
            <a:t>　　　　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2833883-495D-4483-908A-6E54F1B976E2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2B588745-4BA9-4FD5-ABAC-8667171CF67A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E07947C6-E363-4412-8544-481EAA9086AA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5A4B129B-F59E-4283-8DD4-A1AC63CFDD3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2A0E62CE-7FC2-46EF-A187-97A1B4516E1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2AA225A-06E8-4C25-A1B8-25D1BF3BC333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8D3BC0D6-ED0D-47D2-8E3F-F94459527DEF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ED16B64A-9B20-439A-8012-03B606E8825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D7D2305F-47CA-4A77-A3B6-F2E023BF862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61D7F4E3-5798-49C6-AA98-4947D3F4AB4E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AB212A77-EBF1-4578-BE94-24658CE46E64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8B581DF4-66AF-4CA5-AF4B-F2C7897495A1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2E47A15D-4DFB-4EA4-A8C7-A356C134A91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297228CF-924B-434D-A0EA-4FA768CF7AA9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966CAE4B-76A1-48BF-9FC2-B91C6A4373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8B4BAC8-BE88-4F7D-BE95-E510276076E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EBF1A75D-B6A4-4E4A-9A12-EAC6356947CB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16023D9E-8C49-4BC9-9146-74D8D7B53602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6FE4C85B-DEA7-45CE-AB83-9D210823EA33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A87C4FA0-3D9C-4E13-A673-A5FC817656C6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C9F5A22-2C2A-4E9F-8016-83A512C9EEA7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E4F6CE2E-ED16-435A-84EB-A48AFBCC136C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F245CBDB-92EA-4598-8BB2-8573E940B661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C9A43625-89A4-4020-8BF5-82A7E16A6187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8813F29E-9915-4021-8D3B-B7ADBF178A1D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671CDC26-4439-420A-B71B-0F9583A69765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B8AAD152-B878-46EE-AA27-C7EE9E26A97B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D7874A93-A6C4-4024-B34E-2246391B3997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1" name="Text Box 3">
          <a:extLst>
            <a:ext uri="{FF2B5EF4-FFF2-40B4-BE49-F238E27FC236}">
              <a16:creationId xmlns:a16="http://schemas.microsoft.com/office/drawing/2014/main" id="{CF0805F1-AE9E-4D6B-BD2F-ABB30E971FDF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2" name="Text Box 7">
          <a:extLst>
            <a:ext uri="{FF2B5EF4-FFF2-40B4-BE49-F238E27FC236}">
              <a16:creationId xmlns:a16="http://schemas.microsoft.com/office/drawing/2014/main" id="{86EF4B5A-E982-4462-A690-CE5D153BCFA1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3" name="Text Box 11">
          <a:extLst>
            <a:ext uri="{FF2B5EF4-FFF2-40B4-BE49-F238E27FC236}">
              <a16:creationId xmlns:a16="http://schemas.microsoft.com/office/drawing/2014/main" id="{AA0A8C8F-AC84-4991-B0DF-DE2D301ABBC5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4" name="Text Box 15">
          <a:extLst>
            <a:ext uri="{FF2B5EF4-FFF2-40B4-BE49-F238E27FC236}">
              <a16:creationId xmlns:a16="http://schemas.microsoft.com/office/drawing/2014/main" id="{56D20EAF-47DD-4941-9412-9E548D33C83C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3F474340-0592-4BB7-87DB-B474B181C8DD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6" name="Text Box 21">
          <a:extLst>
            <a:ext uri="{FF2B5EF4-FFF2-40B4-BE49-F238E27FC236}">
              <a16:creationId xmlns:a16="http://schemas.microsoft.com/office/drawing/2014/main" id="{0892DC3B-E23E-4E48-B481-A8A1E881A282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7" name="Text Box 24">
          <a:extLst>
            <a:ext uri="{FF2B5EF4-FFF2-40B4-BE49-F238E27FC236}">
              <a16:creationId xmlns:a16="http://schemas.microsoft.com/office/drawing/2014/main" id="{5E6892E2-286C-4A96-9D86-AF24AF5EC405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A477F781-46D7-46E1-A847-689670560383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C1D0DC07-6599-4187-89B0-23037B4F59BC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1931BF0C-DB24-4930-AE5E-1700EA5A1505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30496B6D-044E-466A-AF10-1CFDCA878019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0</xdr:rowOff>
    </xdr:from>
    <xdr:ext cx="83127" cy="207818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D39DD7B1-0EE8-4AAB-A372-F1B240E3FD56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0</xdr:rowOff>
    </xdr:from>
    <xdr:ext cx="83127" cy="207818"/>
    <xdr:sp macro="" textlink="">
      <xdr:nvSpPr>
        <xdr:cNvPr id="43" name="Text Box 11">
          <a:extLst>
            <a:ext uri="{FF2B5EF4-FFF2-40B4-BE49-F238E27FC236}">
              <a16:creationId xmlns:a16="http://schemas.microsoft.com/office/drawing/2014/main" id="{938EEB7C-C116-4E1C-9594-B532E536A31E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3</xdr:row>
      <xdr:rowOff>83126</xdr:rowOff>
    </xdr:from>
    <xdr:ext cx="83127" cy="207818"/>
    <xdr:sp macro="" textlink="">
      <xdr:nvSpPr>
        <xdr:cNvPr id="45" name="Text Box 24">
          <a:extLst>
            <a:ext uri="{FF2B5EF4-FFF2-40B4-BE49-F238E27FC236}">
              <a16:creationId xmlns:a16="http://schemas.microsoft.com/office/drawing/2014/main" id="{E219B533-4744-416A-A0B1-435E748A7235}"/>
            </a:ext>
          </a:extLst>
        </xdr:cNvPr>
        <xdr:cNvSpPr txBox="1">
          <a:spLocks noChangeArrowheads="1"/>
        </xdr:cNvSpPr>
      </xdr:nvSpPr>
      <xdr:spPr bwMode="auto">
        <a:xfrm>
          <a:off x="9982200" y="626051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C213C8D2-E6C1-4A08-9DBC-9F179214CB7A}"/>
            </a:ext>
          </a:extLst>
        </xdr:cNvPr>
        <xdr:cNvSpPr/>
      </xdr:nvSpPr>
      <xdr:spPr bwMode="auto">
        <a:xfrm>
          <a:off x="211667" y="3158464"/>
          <a:ext cx="157427" cy="770598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6F5CDFC-A217-4133-AEB7-39BFBDD6040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AB49020D-D5AA-4C4F-ABA2-4FFE5A83610A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E1B99405-665F-4E68-945E-F2A7BF2FC8AD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7661384B-3C76-48A1-BBFA-748C2E9DCFA3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9757A933-D109-4E39-8B35-CD51BAAFF71E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AE924EA-EDE2-428E-8419-9878FB9EB8B2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989F647-F3D0-4C78-AE77-1B0F27F0E834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C4E541BF-ABBD-4464-9ACF-A784B8D6AD1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B37CDC3D-BA0B-42E7-8DA0-65EE1168C29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5ABDAAF9-F333-476D-B3D2-F08668F483F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CDB45369-2458-4A79-97EC-A9A4BF8E1B36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99FBDC47-916E-4F18-B940-BF1103B0ECE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60312BC7-9BAF-4B65-96A8-A11E6F87CCD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6E253545-B56F-4A9F-BC5B-13127D864E8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80B81B34-A525-4C15-8899-B3B514523736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CE5CF96D-C5FD-4E4D-A59A-0C0D30779AA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9B213FF4-107F-4346-8255-87EE93F36336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36C49919-2AC0-4473-802C-58942E3B955D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2E25CFC9-8B31-44E4-BF40-BB7C7FE2087A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F4E8774-F8DF-4192-816C-5C1D71975D3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2" name="Text Box 24">
          <a:extLst>
            <a:ext uri="{FF2B5EF4-FFF2-40B4-BE49-F238E27FC236}">
              <a16:creationId xmlns:a16="http://schemas.microsoft.com/office/drawing/2014/main" id="{65EA39DB-D445-497A-B424-4B349C52546F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3" name="Text Box 25">
          <a:extLst>
            <a:ext uri="{FF2B5EF4-FFF2-40B4-BE49-F238E27FC236}">
              <a16:creationId xmlns:a16="http://schemas.microsoft.com/office/drawing/2014/main" id="{59B67D3D-DD18-4080-A86A-A698DEBE7092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6">
          <a:extLst>
            <a:ext uri="{FF2B5EF4-FFF2-40B4-BE49-F238E27FC236}">
              <a16:creationId xmlns:a16="http://schemas.microsoft.com/office/drawing/2014/main" id="{F8605BA7-CDD4-4C94-8BCA-0FE0ED5984BB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F20FFF38-0EA9-41CC-985F-186BB586B1AD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8A001AB3-C00F-49DA-842D-E8936A81D8AD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7" name="Text Box 29">
          <a:extLst>
            <a:ext uri="{FF2B5EF4-FFF2-40B4-BE49-F238E27FC236}">
              <a16:creationId xmlns:a16="http://schemas.microsoft.com/office/drawing/2014/main" id="{0F398F8D-7FA5-4EAD-8607-9D218CF312FE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30">
          <a:extLst>
            <a:ext uri="{FF2B5EF4-FFF2-40B4-BE49-F238E27FC236}">
              <a16:creationId xmlns:a16="http://schemas.microsoft.com/office/drawing/2014/main" id="{72F01B03-E6CB-4F01-A0EE-66DD379D0BF8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48DB189F-5ED5-41B9-AD8D-93116B66C863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647BB3CF-364D-42FF-AD0B-8C957E042485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1" name="Text Box 7">
          <a:extLst>
            <a:ext uri="{FF2B5EF4-FFF2-40B4-BE49-F238E27FC236}">
              <a16:creationId xmlns:a16="http://schemas.microsoft.com/office/drawing/2014/main" id="{0DA5D452-F805-4014-BC32-882CA6B2C7D7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2" name="Text Box 11">
          <a:extLst>
            <a:ext uri="{FF2B5EF4-FFF2-40B4-BE49-F238E27FC236}">
              <a16:creationId xmlns:a16="http://schemas.microsoft.com/office/drawing/2014/main" id="{D0D25810-4758-464E-A639-0D5A1F8F4009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350E4144-D7DF-4C2C-9ACF-A6498D791DC4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4" name="Text Box 19">
          <a:extLst>
            <a:ext uri="{FF2B5EF4-FFF2-40B4-BE49-F238E27FC236}">
              <a16:creationId xmlns:a16="http://schemas.microsoft.com/office/drawing/2014/main" id="{754E1D61-BE69-4549-9AFB-9CD75333CB45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5" name="Text Box 21">
          <a:extLst>
            <a:ext uri="{FF2B5EF4-FFF2-40B4-BE49-F238E27FC236}">
              <a16:creationId xmlns:a16="http://schemas.microsoft.com/office/drawing/2014/main" id="{CE8AE5A4-950A-4223-9788-F6E444F686BA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6" name="Text Box 24">
          <a:extLst>
            <a:ext uri="{FF2B5EF4-FFF2-40B4-BE49-F238E27FC236}">
              <a16:creationId xmlns:a16="http://schemas.microsoft.com/office/drawing/2014/main" id="{A01709FF-B51B-4B75-8C57-ECC9E25BC9BC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7" name="Text Box 25">
          <a:extLst>
            <a:ext uri="{FF2B5EF4-FFF2-40B4-BE49-F238E27FC236}">
              <a16:creationId xmlns:a16="http://schemas.microsoft.com/office/drawing/2014/main" id="{2DEAC4FE-7318-4402-8546-B87CA7FA37C1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8" name="Text Box 26">
          <a:extLst>
            <a:ext uri="{FF2B5EF4-FFF2-40B4-BE49-F238E27FC236}">
              <a16:creationId xmlns:a16="http://schemas.microsoft.com/office/drawing/2014/main" id="{34E8E7CF-87B0-4EC6-BB01-02677CB4626A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9" name="Text Box 29">
          <a:extLst>
            <a:ext uri="{FF2B5EF4-FFF2-40B4-BE49-F238E27FC236}">
              <a16:creationId xmlns:a16="http://schemas.microsoft.com/office/drawing/2014/main" id="{9DBFDAD4-894E-4AEC-A7D1-527EA9BFE9C2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40" name="Text Box 30">
          <a:extLst>
            <a:ext uri="{FF2B5EF4-FFF2-40B4-BE49-F238E27FC236}">
              <a16:creationId xmlns:a16="http://schemas.microsoft.com/office/drawing/2014/main" id="{08F15221-E592-45D4-999B-454596EF8C8D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0</xdr:rowOff>
    </xdr:from>
    <xdr:ext cx="83127" cy="207818"/>
    <xdr:sp macro="" textlink="">
      <xdr:nvSpPr>
        <xdr:cNvPr id="41" name="Text Box 7">
          <a:extLst>
            <a:ext uri="{FF2B5EF4-FFF2-40B4-BE49-F238E27FC236}">
              <a16:creationId xmlns:a16="http://schemas.microsoft.com/office/drawing/2014/main" id="{9B28F354-55EA-4116-90C5-FB81812E63CD}"/>
            </a:ext>
          </a:extLst>
        </xdr:cNvPr>
        <xdr:cNvSpPr txBox="1">
          <a:spLocks noChangeArrowheads="1"/>
        </xdr:cNvSpPr>
      </xdr:nvSpPr>
      <xdr:spPr bwMode="auto">
        <a:xfrm>
          <a:off x="1007745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0</xdr:rowOff>
    </xdr:from>
    <xdr:ext cx="83127" cy="207818"/>
    <xdr:sp macro="" textlink="">
      <xdr:nvSpPr>
        <xdr:cNvPr id="42" name="Text Box 11">
          <a:extLst>
            <a:ext uri="{FF2B5EF4-FFF2-40B4-BE49-F238E27FC236}">
              <a16:creationId xmlns:a16="http://schemas.microsoft.com/office/drawing/2014/main" id="{0E01EFDE-CDAB-4FB9-AE07-A4B04287C295}"/>
            </a:ext>
          </a:extLst>
        </xdr:cNvPr>
        <xdr:cNvSpPr txBox="1">
          <a:spLocks noChangeArrowheads="1"/>
        </xdr:cNvSpPr>
      </xdr:nvSpPr>
      <xdr:spPr bwMode="auto">
        <a:xfrm>
          <a:off x="1007745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3</xdr:row>
      <xdr:rowOff>83126</xdr:rowOff>
    </xdr:from>
    <xdr:ext cx="83127" cy="207818"/>
    <xdr:sp macro="" textlink="">
      <xdr:nvSpPr>
        <xdr:cNvPr id="43" name="Text Box 24">
          <a:extLst>
            <a:ext uri="{FF2B5EF4-FFF2-40B4-BE49-F238E27FC236}">
              <a16:creationId xmlns:a16="http://schemas.microsoft.com/office/drawing/2014/main" id="{4CF5A3FB-3833-4A07-9CF8-251F8B9F0B1F}"/>
            </a:ext>
          </a:extLst>
        </xdr:cNvPr>
        <xdr:cNvSpPr txBox="1">
          <a:spLocks noChangeArrowheads="1"/>
        </xdr:cNvSpPr>
      </xdr:nvSpPr>
      <xdr:spPr bwMode="auto">
        <a:xfrm>
          <a:off x="10077450" y="626051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4" name="左中かっこ 43">
          <a:extLst>
            <a:ext uri="{FF2B5EF4-FFF2-40B4-BE49-F238E27FC236}">
              <a16:creationId xmlns:a16="http://schemas.microsoft.com/office/drawing/2014/main" id="{703109E9-F662-4C50-B56F-1EC628FB7C3D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3</xdr:row>
      <xdr:rowOff>83126</xdr:rowOff>
    </xdr:from>
    <xdr:ext cx="83127" cy="207818"/>
    <xdr:sp macro="" textlink="">
      <xdr:nvSpPr>
        <xdr:cNvPr id="45" name="Text Box 2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 txBox="1">
          <a:spLocks noChangeArrowheads="1"/>
        </xdr:cNvSpPr>
      </xdr:nvSpPr>
      <xdr:spPr bwMode="auto">
        <a:xfrm>
          <a:off x="9982200" y="626051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00553439-E532-46A4-9BE7-0B8F4F93C7C1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25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25</xdr:row>
      <xdr:rowOff>0</xdr:rowOff>
    </xdr:from>
    <xdr:to>
      <xdr:col>2</xdr:col>
      <xdr:colOff>2236124</xdr:colOff>
      <xdr:row>25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25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3D10B728-E752-4DF9-9CC7-958D79D7154A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0</xdr:row>
      <xdr:rowOff>0</xdr:rowOff>
    </xdr:from>
    <xdr:ext cx="83127" cy="207818"/>
    <xdr:sp macro="" textlink="">
      <xdr:nvSpPr>
        <xdr:cNvPr id="31" name="Text Box 3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0</xdr:row>
      <xdr:rowOff>0</xdr:rowOff>
    </xdr:from>
    <xdr:ext cx="83127" cy="207818"/>
    <xdr:sp macro="" textlink="">
      <xdr:nvSpPr>
        <xdr:cNvPr id="32" name="Text Box 7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0</xdr:row>
      <xdr:rowOff>0</xdr:rowOff>
    </xdr:from>
    <xdr:ext cx="83127" cy="207818"/>
    <xdr:sp macro="" textlink="">
      <xdr:nvSpPr>
        <xdr:cNvPr id="33" name="Text Box 11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3" name="Text Box 11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4" name="Text Box 15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3</xdr:row>
      <xdr:rowOff>83126</xdr:rowOff>
    </xdr:from>
    <xdr:ext cx="83127" cy="207818"/>
    <xdr:sp macro="" textlink="">
      <xdr:nvSpPr>
        <xdr:cNvPr id="45" name="Text Box 24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SpPr txBox="1">
          <a:spLocks noChangeArrowheads="1"/>
        </xdr:cNvSpPr>
      </xdr:nvSpPr>
      <xdr:spPr bwMode="auto">
        <a:xfrm>
          <a:off x="9982200" y="626051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43678A73-557A-45C9-A280-B3AB71928B8C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A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A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A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A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A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A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A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A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00000000-0008-0000-0A00-00002A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3" name="Text Box 11">
          <a:extLst>
            <a:ext uri="{FF2B5EF4-FFF2-40B4-BE49-F238E27FC236}">
              <a16:creationId xmlns:a16="http://schemas.microsoft.com/office/drawing/2014/main" id="{00000000-0008-0000-0A00-00002B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4" name="Text Box 15">
          <a:extLst>
            <a:ext uri="{FF2B5EF4-FFF2-40B4-BE49-F238E27FC236}">
              <a16:creationId xmlns:a16="http://schemas.microsoft.com/office/drawing/2014/main" id="{00000000-0008-0000-0A00-00002C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4AA0E387-C9CD-4007-AC18-5C8E2A5D8081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EB6C0-BAAF-4783-8D9E-F1944BAE5EE5}">
  <sheetPr>
    <tabColor theme="2"/>
  </sheetPr>
  <dimension ref="B1:L16"/>
  <sheetViews>
    <sheetView tabSelected="1" view="pageBreakPreview" zoomScale="60" zoomScaleNormal="115" workbookViewId="0">
      <selection activeCell="R9" sqref="R9"/>
    </sheetView>
  </sheetViews>
  <sheetFormatPr defaultColWidth="8.85546875" defaultRowHeight="25.5" customHeight="1" x14ac:dyDescent="0.15"/>
  <cols>
    <col min="1" max="1" width="5.5703125" style="135" customWidth="1"/>
    <col min="2" max="2" width="17" style="135" customWidth="1"/>
    <col min="3" max="3" width="6.28515625" style="135" customWidth="1"/>
    <col min="4" max="4" width="23.28515625" style="135" customWidth="1"/>
    <col min="5" max="5" width="14.7109375" style="135" customWidth="1"/>
    <col min="6" max="6" width="15.7109375" style="135" customWidth="1"/>
    <col min="7" max="7" width="11.42578125" style="135" customWidth="1"/>
    <col min="8" max="8" width="13.7109375" style="135" customWidth="1"/>
    <col min="9" max="9" width="14.140625" style="135" customWidth="1"/>
    <col min="10" max="11" width="11.42578125" style="135" customWidth="1"/>
    <col min="12" max="256" width="8.85546875" style="135"/>
    <col min="257" max="257" width="15.5703125" style="135" customWidth="1"/>
    <col min="258" max="258" width="17" style="135" customWidth="1"/>
    <col min="259" max="259" width="6.28515625" style="135" customWidth="1"/>
    <col min="260" max="260" width="23.28515625" style="135" customWidth="1"/>
    <col min="261" max="261" width="14.7109375" style="135" customWidth="1"/>
    <col min="262" max="262" width="10.28515625" style="135" customWidth="1"/>
    <col min="263" max="263" width="4.28515625" style="135" customWidth="1"/>
    <col min="264" max="264" width="5.85546875" style="135" customWidth="1"/>
    <col min="265" max="265" width="14.140625" style="135" customWidth="1"/>
    <col min="266" max="266" width="5.42578125" style="135" customWidth="1"/>
    <col min="267" max="267" width="28.42578125" style="135" customWidth="1"/>
    <col min="268" max="512" width="8.85546875" style="135"/>
    <col min="513" max="513" width="15.5703125" style="135" customWidth="1"/>
    <col min="514" max="514" width="17" style="135" customWidth="1"/>
    <col min="515" max="515" width="6.28515625" style="135" customWidth="1"/>
    <col min="516" max="516" width="23.28515625" style="135" customWidth="1"/>
    <col min="517" max="517" width="14.7109375" style="135" customWidth="1"/>
    <col min="518" max="518" width="10.28515625" style="135" customWidth="1"/>
    <col min="519" max="519" width="4.28515625" style="135" customWidth="1"/>
    <col min="520" max="520" width="5.85546875" style="135" customWidth="1"/>
    <col min="521" max="521" width="14.140625" style="135" customWidth="1"/>
    <col min="522" max="522" width="5.42578125" style="135" customWidth="1"/>
    <col min="523" max="523" width="28.42578125" style="135" customWidth="1"/>
    <col min="524" max="768" width="8.85546875" style="135"/>
    <col min="769" max="769" width="15.5703125" style="135" customWidth="1"/>
    <col min="770" max="770" width="17" style="135" customWidth="1"/>
    <col min="771" max="771" width="6.28515625" style="135" customWidth="1"/>
    <col min="772" max="772" width="23.28515625" style="135" customWidth="1"/>
    <col min="773" max="773" width="14.7109375" style="135" customWidth="1"/>
    <col min="774" max="774" width="10.28515625" style="135" customWidth="1"/>
    <col min="775" max="775" width="4.28515625" style="135" customWidth="1"/>
    <col min="776" max="776" width="5.85546875" style="135" customWidth="1"/>
    <col min="777" max="777" width="14.140625" style="135" customWidth="1"/>
    <col min="778" max="778" width="5.42578125" style="135" customWidth="1"/>
    <col min="779" max="779" width="28.42578125" style="135" customWidth="1"/>
    <col min="780" max="1024" width="8.85546875" style="135"/>
    <col min="1025" max="1025" width="15.5703125" style="135" customWidth="1"/>
    <col min="1026" max="1026" width="17" style="135" customWidth="1"/>
    <col min="1027" max="1027" width="6.28515625" style="135" customWidth="1"/>
    <col min="1028" max="1028" width="23.28515625" style="135" customWidth="1"/>
    <col min="1029" max="1029" width="14.7109375" style="135" customWidth="1"/>
    <col min="1030" max="1030" width="10.28515625" style="135" customWidth="1"/>
    <col min="1031" max="1031" width="4.28515625" style="135" customWidth="1"/>
    <col min="1032" max="1032" width="5.85546875" style="135" customWidth="1"/>
    <col min="1033" max="1033" width="14.140625" style="135" customWidth="1"/>
    <col min="1034" max="1034" width="5.42578125" style="135" customWidth="1"/>
    <col min="1035" max="1035" width="28.42578125" style="135" customWidth="1"/>
    <col min="1036" max="1280" width="8.85546875" style="135"/>
    <col min="1281" max="1281" width="15.5703125" style="135" customWidth="1"/>
    <col min="1282" max="1282" width="17" style="135" customWidth="1"/>
    <col min="1283" max="1283" width="6.28515625" style="135" customWidth="1"/>
    <col min="1284" max="1284" width="23.28515625" style="135" customWidth="1"/>
    <col min="1285" max="1285" width="14.7109375" style="135" customWidth="1"/>
    <col min="1286" max="1286" width="10.28515625" style="135" customWidth="1"/>
    <col min="1287" max="1287" width="4.28515625" style="135" customWidth="1"/>
    <col min="1288" max="1288" width="5.85546875" style="135" customWidth="1"/>
    <col min="1289" max="1289" width="14.140625" style="135" customWidth="1"/>
    <col min="1290" max="1290" width="5.42578125" style="135" customWidth="1"/>
    <col min="1291" max="1291" width="28.42578125" style="135" customWidth="1"/>
    <col min="1292" max="1536" width="8.85546875" style="135"/>
    <col min="1537" max="1537" width="15.5703125" style="135" customWidth="1"/>
    <col min="1538" max="1538" width="17" style="135" customWidth="1"/>
    <col min="1539" max="1539" width="6.28515625" style="135" customWidth="1"/>
    <col min="1540" max="1540" width="23.28515625" style="135" customWidth="1"/>
    <col min="1541" max="1541" width="14.7109375" style="135" customWidth="1"/>
    <col min="1542" max="1542" width="10.28515625" style="135" customWidth="1"/>
    <col min="1543" max="1543" width="4.28515625" style="135" customWidth="1"/>
    <col min="1544" max="1544" width="5.85546875" style="135" customWidth="1"/>
    <col min="1545" max="1545" width="14.140625" style="135" customWidth="1"/>
    <col min="1546" max="1546" width="5.42578125" style="135" customWidth="1"/>
    <col min="1547" max="1547" width="28.42578125" style="135" customWidth="1"/>
    <col min="1548" max="1792" width="8.85546875" style="135"/>
    <col min="1793" max="1793" width="15.5703125" style="135" customWidth="1"/>
    <col min="1794" max="1794" width="17" style="135" customWidth="1"/>
    <col min="1795" max="1795" width="6.28515625" style="135" customWidth="1"/>
    <col min="1796" max="1796" width="23.28515625" style="135" customWidth="1"/>
    <col min="1797" max="1797" width="14.7109375" style="135" customWidth="1"/>
    <col min="1798" max="1798" width="10.28515625" style="135" customWidth="1"/>
    <col min="1799" max="1799" width="4.28515625" style="135" customWidth="1"/>
    <col min="1800" max="1800" width="5.85546875" style="135" customWidth="1"/>
    <col min="1801" max="1801" width="14.140625" style="135" customWidth="1"/>
    <col min="1802" max="1802" width="5.42578125" style="135" customWidth="1"/>
    <col min="1803" max="1803" width="28.42578125" style="135" customWidth="1"/>
    <col min="1804" max="2048" width="8.85546875" style="135"/>
    <col min="2049" max="2049" width="15.5703125" style="135" customWidth="1"/>
    <col min="2050" max="2050" width="17" style="135" customWidth="1"/>
    <col min="2051" max="2051" width="6.28515625" style="135" customWidth="1"/>
    <col min="2052" max="2052" width="23.28515625" style="135" customWidth="1"/>
    <col min="2053" max="2053" width="14.7109375" style="135" customWidth="1"/>
    <col min="2054" max="2054" width="10.28515625" style="135" customWidth="1"/>
    <col min="2055" max="2055" width="4.28515625" style="135" customWidth="1"/>
    <col min="2056" max="2056" width="5.85546875" style="135" customWidth="1"/>
    <col min="2057" max="2057" width="14.140625" style="135" customWidth="1"/>
    <col min="2058" max="2058" width="5.42578125" style="135" customWidth="1"/>
    <col min="2059" max="2059" width="28.42578125" style="135" customWidth="1"/>
    <col min="2060" max="2304" width="8.85546875" style="135"/>
    <col min="2305" max="2305" width="15.5703125" style="135" customWidth="1"/>
    <col min="2306" max="2306" width="17" style="135" customWidth="1"/>
    <col min="2307" max="2307" width="6.28515625" style="135" customWidth="1"/>
    <col min="2308" max="2308" width="23.28515625" style="135" customWidth="1"/>
    <col min="2309" max="2309" width="14.7109375" style="135" customWidth="1"/>
    <col min="2310" max="2310" width="10.28515625" style="135" customWidth="1"/>
    <col min="2311" max="2311" width="4.28515625" style="135" customWidth="1"/>
    <col min="2312" max="2312" width="5.85546875" style="135" customWidth="1"/>
    <col min="2313" max="2313" width="14.140625" style="135" customWidth="1"/>
    <col min="2314" max="2314" width="5.42578125" style="135" customWidth="1"/>
    <col min="2315" max="2315" width="28.42578125" style="135" customWidth="1"/>
    <col min="2316" max="2560" width="8.85546875" style="135"/>
    <col min="2561" max="2561" width="15.5703125" style="135" customWidth="1"/>
    <col min="2562" max="2562" width="17" style="135" customWidth="1"/>
    <col min="2563" max="2563" width="6.28515625" style="135" customWidth="1"/>
    <col min="2564" max="2564" width="23.28515625" style="135" customWidth="1"/>
    <col min="2565" max="2565" width="14.7109375" style="135" customWidth="1"/>
    <col min="2566" max="2566" width="10.28515625" style="135" customWidth="1"/>
    <col min="2567" max="2567" width="4.28515625" style="135" customWidth="1"/>
    <col min="2568" max="2568" width="5.85546875" style="135" customWidth="1"/>
    <col min="2569" max="2569" width="14.140625" style="135" customWidth="1"/>
    <col min="2570" max="2570" width="5.42578125" style="135" customWidth="1"/>
    <col min="2571" max="2571" width="28.42578125" style="135" customWidth="1"/>
    <col min="2572" max="2816" width="8.85546875" style="135"/>
    <col min="2817" max="2817" width="15.5703125" style="135" customWidth="1"/>
    <col min="2818" max="2818" width="17" style="135" customWidth="1"/>
    <col min="2819" max="2819" width="6.28515625" style="135" customWidth="1"/>
    <col min="2820" max="2820" width="23.28515625" style="135" customWidth="1"/>
    <col min="2821" max="2821" width="14.7109375" style="135" customWidth="1"/>
    <col min="2822" max="2822" width="10.28515625" style="135" customWidth="1"/>
    <col min="2823" max="2823" width="4.28515625" style="135" customWidth="1"/>
    <col min="2824" max="2824" width="5.85546875" style="135" customWidth="1"/>
    <col min="2825" max="2825" width="14.140625" style="135" customWidth="1"/>
    <col min="2826" max="2826" width="5.42578125" style="135" customWidth="1"/>
    <col min="2827" max="2827" width="28.42578125" style="135" customWidth="1"/>
    <col min="2828" max="3072" width="8.85546875" style="135"/>
    <col min="3073" max="3073" width="15.5703125" style="135" customWidth="1"/>
    <col min="3074" max="3074" width="17" style="135" customWidth="1"/>
    <col min="3075" max="3075" width="6.28515625" style="135" customWidth="1"/>
    <col min="3076" max="3076" width="23.28515625" style="135" customWidth="1"/>
    <col min="3077" max="3077" width="14.7109375" style="135" customWidth="1"/>
    <col min="3078" max="3078" width="10.28515625" style="135" customWidth="1"/>
    <col min="3079" max="3079" width="4.28515625" style="135" customWidth="1"/>
    <col min="3080" max="3080" width="5.85546875" style="135" customWidth="1"/>
    <col min="3081" max="3081" width="14.140625" style="135" customWidth="1"/>
    <col min="3082" max="3082" width="5.42578125" style="135" customWidth="1"/>
    <col min="3083" max="3083" width="28.42578125" style="135" customWidth="1"/>
    <col min="3084" max="3328" width="8.85546875" style="135"/>
    <col min="3329" max="3329" width="15.5703125" style="135" customWidth="1"/>
    <col min="3330" max="3330" width="17" style="135" customWidth="1"/>
    <col min="3331" max="3331" width="6.28515625" style="135" customWidth="1"/>
    <col min="3332" max="3332" width="23.28515625" style="135" customWidth="1"/>
    <col min="3333" max="3333" width="14.7109375" style="135" customWidth="1"/>
    <col min="3334" max="3334" width="10.28515625" style="135" customWidth="1"/>
    <col min="3335" max="3335" width="4.28515625" style="135" customWidth="1"/>
    <col min="3336" max="3336" width="5.85546875" style="135" customWidth="1"/>
    <col min="3337" max="3337" width="14.140625" style="135" customWidth="1"/>
    <col min="3338" max="3338" width="5.42578125" style="135" customWidth="1"/>
    <col min="3339" max="3339" width="28.42578125" style="135" customWidth="1"/>
    <col min="3340" max="3584" width="8.85546875" style="135"/>
    <col min="3585" max="3585" width="15.5703125" style="135" customWidth="1"/>
    <col min="3586" max="3586" width="17" style="135" customWidth="1"/>
    <col min="3587" max="3587" width="6.28515625" style="135" customWidth="1"/>
    <col min="3588" max="3588" width="23.28515625" style="135" customWidth="1"/>
    <col min="3589" max="3589" width="14.7109375" style="135" customWidth="1"/>
    <col min="3590" max="3590" width="10.28515625" style="135" customWidth="1"/>
    <col min="3591" max="3591" width="4.28515625" style="135" customWidth="1"/>
    <col min="3592" max="3592" width="5.85546875" style="135" customWidth="1"/>
    <col min="3593" max="3593" width="14.140625" style="135" customWidth="1"/>
    <col min="3594" max="3594" width="5.42578125" style="135" customWidth="1"/>
    <col min="3595" max="3595" width="28.42578125" style="135" customWidth="1"/>
    <col min="3596" max="3840" width="8.85546875" style="135"/>
    <col min="3841" max="3841" width="15.5703125" style="135" customWidth="1"/>
    <col min="3842" max="3842" width="17" style="135" customWidth="1"/>
    <col min="3843" max="3843" width="6.28515625" style="135" customWidth="1"/>
    <col min="3844" max="3844" width="23.28515625" style="135" customWidth="1"/>
    <col min="3845" max="3845" width="14.7109375" style="135" customWidth="1"/>
    <col min="3846" max="3846" width="10.28515625" style="135" customWidth="1"/>
    <col min="3847" max="3847" width="4.28515625" style="135" customWidth="1"/>
    <col min="3848" max="3848" width="5.85546875" style="135" customWidth="1"/>
    <col min="3849" max="3849" width="14.140625" style="135" customWidth="1"/>
    <col min="3850" max="3850" width="5.42578125" style="135" customWidth="1"/>
    <col min="3851" max="3851" width="28.42578125" style="135" customWidth="1"/>
    <col min="3852" max="4096" width="8.85546875" style="135"/>
    <col min="4097" max="4097" width="15.5703125" style="135" customWidth="1"/>
    <col min="4098" max="4098" width="17" style="135" customWidth="1"/>
    <col min="4099" max="4099" width="6.28515625" style="135" customWidth="1"/>
    <col min="4100" max="4100" width="23.28515625" style="135" customWidth="1"/>
    <col min="4101" max="4101" width="14.7109375" style="135" customWidth="1"/>
    <col min="4102" max="4102" width="10.28515625" style="135" customWidth="1"/>
    <col min="4103" max="4103" width="4.28515625" style="135" customWidth="1"/>
    <col min="4104" max="4104" width="5.85546875" style="135" customWidth="1"/>
    <col min="4105" max="4105" width="14.140625" style="135" customWidth="1"/>
    <col min="4106" max="4106" width="5.42578125" style="135" customWidth="1"/>
    <col min="4107" max="4107" width="28.42578125" style="135" customWidth="1"/>
    <col min="4108" max="4352" width="8.85546875" style="135"/>
    <col min="4353" max="4353" width="15.5703125" style="135" customWidth="1"/>
    <col min="4354" max="4354" width="17" style="135" customWidth="1"/>
    <col min="4355" max="4355" width="6.28515625" style="135" customWidth="1"/>
    <col min="4356" max="4356" width="23.28515625" style="135" customWidth="1"/>
    <col min="4357" max="4357" width="14.7109375" style="135" customWidth="1"/>
    <col min="4358" max="4358" width="10.28515625" style="135" customWidth="1"/>
    <col min="4359" max="4359" width="4.28515625" style="135" customWidth="1"/>
    <col min="4360" max="4360" width="5.85546875" style="135" customWidth="1"/>
    <col min="4361" max="4361" width="14.140625" style="135" customWidth="1"/>
    <col min="4362" max="4362" width="5.42578125" style="135" customWidth="1"/>
    <col min="4363" max="4363" width="28.42578125" style="135" customWidth="1"/>
    <col min="4364" max="4608" width="8.85546875" style="135"/>
    <col min="4609" max="4609" width="15.5703125" style="135" customWidth="1"/>
    <col min="4610" max="4610" width="17" style="135" customWidth="1"/>
    <col min="4611" max="4611" width="6.28515625" style="135" customWidth="1"/>
    <col min="4612" max="4612" width="23.28515625" style="135" customWidth="1"/>
    <col min="4613" max="4613" width="14.7109375" style="135" customWidth="1"/>
    <col min="4614" max="4614" width="10.28515625" style="135" customWidth="1"/>
    <col min="4615" max="4615" width="4.28515625" style="135" customWidth="1"/>
    <col min="4616" max="4616" width="5.85546875" style="135" customWidth="1"/>
    <col min="4617" max="4617" width="14.140625" style="135" customWidth="1"/>
    <col min="4618" max="4618" width="5.42578125" style="135" customWidth="1"/>
    <col min="4619" max="4619" width="28.42578125" style="135" customWidth="1"/>
    <col min="4620" max="4864" width="8.85546875" style="135"/>
    <col min="4865" max="4865" width="15.5703125" style="135" customWidth="1"/>
    <col min="4866" max="4866" width="17" style="135" customWidth="1"/>
    <col min="4867" max="4867" width="6.28515625" style="135" customWidth="1"/>
    <col min="4868" max="4868" width="23.28515625" style="135" customWidth="1"/>
    <col min="4869" max="4869" width="14.7109375" style="135" customWidth="1"/>
    <col min="4870" max="4870" width="10.28515625" style="135" customWidth="1"/>
    <col min="4871" max="4871" width="4.28515625" style="135" customWidth="1"/>
    <col min="4872" max="4872" width="5.85546875" style="135" customWidth="1"/>
    <col min="4873" max="4873" width="14.140625" style="135" customWidth="1"/>
    <col min="4874" max="4874" width="5.42578125" style="135" customWidth="1"/>
    <col min="4875" max="4875" width="28.42578125" style="135" customWidth="1"/>
    <col min="4876" max="5120" width="8.85546875" style="135"/>
    <col min="5121" max="5121" width="15.5703125" style="135" customWidth="1"/>
    <col min="5122" max="5122" width="17" style="135" customWidth="1"/>
    <col min="5123" max="5123" width="6.28515625" style="135" customWidth="1"/>
    <col min="5124" max="5124" width="23.28515625" style="135" customWidth="1"/>
    <col min="5125" max="5125" width="14.7109375" style="135" customWidth="1"/>
    <col min="5126" max="5126" width="10.28515625" style="135" customWidth="1"/>
    <col min="5127" max="5127" width="4.28515625" style="135" customWidth="1"/>
    <col min="5128" max="5128" width="5.85546875" style="135" customWidth="1"/>
    <col min="5129" max="5129" width="14.140625" style="135" customWidth="1"/>
    <col min="5130" max="5130" width="5.42578125" style="135" customWidth="1"/>
    <col min="5131" max="5131" width="28.42578125" style="135" customWidth="1"/>
    <col min="5132" max="5376" width="8.85546875" style="135"/>
    <col min="5377" max="5377" width="15.5703125" style="135" customWidth="1"/>
    <col min="5378" max="5378" width="17" style="135" customWidth="1"/>
    <col min="5379" max="5379" width="6.28515625" style="135" customWidth="1"/>
    <col min="5380" max="5380" width="23.28515625" style="135" customWidth="1"/>
    <col min="5381" max="5381" width="14.7109375" style="135" customWidth="1"/>
    <col min="5382" max="5382" width="10.28515625" style="135" customWidth="1"/>
    <col min="5383" max="5383" width="4.28515625" style="135" customWidth="1"/>
    <col min="5384" max="5384" width="5.85546875" style="135" customWidth="1"/>
    <col min="5385" max="5385" width="14.140625" style="135" customWidth="1"/>
    <col min="5386" max="5386" width="5.42578125" style="135" customWidth="1"/>
    <col min="5387" max="5387" width="28.42578125" style="135" customWidth="1"/>
    <col min="5388" max="5632" width="8.85546875" style="135"/>
    <col min="5633" max="5633" width="15.5703125" style="135" customWidth="1"/>
    <col min="5634" max="5634" width="17" style="135" customWidth="1"/>
    <col min="5635" max="5635" width="6.28515625" style="135" customWidth="1"/>
    <col min="5636" max="5636" width="23.28515625" style="135" customWidth="1"/>
    <col min="5637" max="5637" width="14.7109375" style="135" customWidth="1"/>
    <col min="5638" max="5638" width="10.28515625" style="135" customWidth="1"/>
    <col min="5639" max="5639" width="4.28515625" style="135" customWidth="1"/>
    <col min="5640" max="5640" width="5.85546875" style="135" customWidth="1"/>
    <col min="5641" max="5641" width="14.140625" style="135" customWidth="1"/>
    <col min="5642" max="5642" width="5.42578125" style="135" customWidth="1"/>
    <col min="5643" max="5643" width="28.42578125" style="135" customWidth="1"/>
    <col min="5644" max="5888" width="8.85546875" style="135"/>
    <col min="5889" max="5889" width="15.5703125" style="135" customWidth="1"/>
    <col min="5890" max="5890" width="17" style="135" customWidth="1"/>
    <col min="5891" max="5891" width="6.28515625" style="135" customWidth="1"/>
    <col min="5892" max="5892" width="23.28515625" style="135" customWidth="1"/>
    <col min="5893" max="5893" width="14.7109375" style="135" customWidth="1"/>
    <col min="5894" max="5894" width="10.28515625" style="135" customWidth="1"/>
    <col min="5895" max="5895" width="4.28515625" style="135" customWidth="1"/>
    <col min="5896" max="5896" width="5.85546875" style="135" customWidth="1"/>
    <col min="5897" max="5897" width="14.140625" style="135" customWidth="1"/>
    <col min="5898" max="5898" width="5.42578125" style="135" customWidth="1"/>
    <col min="5899" max="5899" width="28.42578125" style="135" customWidth="1"/>
    <col min="5900" max="6144" width="8.85546875" style="135"/>
    <col min="6145" max="6145" width="15.5703125" style="135" customWidth="1"/>
    <col min="6146" max="6146" width="17" style="135" customWidth="1"/>
    <col min="6147" max="6147" width="6.28515625" style="135" customWidth="1"/>
    <col min="6148" max="6148" width="23.28515625" style="135" customWidth="1"/>
    <col min="6149" max="6149" width="14.7109375" style="135" customWidth="1"/>
    <col min="6150" max="6150" width="10.28515625" style="135" customWidth="1"/>
    <col min="6151" max="6151" width="4.28515625" style="135" customWidth="1"/>
    <col min="6152" max="6152" width="5.85546875" style="135" customWidth="1"/>
    <col min="6153" max="6153" width="14.140625" style="135" customWidth="1"/>
    <col min="6154" max="6154" width="5.42578125" style="135" customWidth="1"/>
    <col min="6155" max="6155" width="28.42578125" style="135" customWidth="1"/>
    <col min="6156" max="6400" width="8.85546875" style="135"/>
    <col min="6401" max="6401" width="15.5703125" style="135" customWidth="1"/>
    <col min="6402" max="6402" width="17" style="135" customWidth="1"/>
    <col min="6403" max="6403" width="6.28515625" style="135" customWidth="1"/>
    <col min="6404" max="6404" width="23.28515625" style="135" customWidth="1"/>
    <col min="6405" max="6405" width="14.7109375" style="135" customWidth="1"/>
    <col min="6406" max="6406" width="10.28515625" style="135" customWidth="1"/>
    <col min="6407" max="6407" width="4.28515625" style="135" customWidth="1"/>
    <col min="6408" max="6408" width="5.85546875" style="135" customWidth="1"/>
    <col min="6409" max="6409" width="14.140625" style="135" customWidth="1"/>
    <col min="6410" max="6410" width="5.42578125" style="135" customWidth="1"/>
    <col min="6411" max="6411" width="28.42578125" style="135" customWidth="1"/>
    <col min="6412" max="6656" width="8.85546875" style="135"/>
    <col min="6657" max="6657" width="15.5703125" style="135" customWidth="1"/>
    <col min="6658" max="6658" width="17" style="135" customWidth="1"/>
    <col min="6659" max="6659" width="6.28515625" style="135" customWidth="1"/>
    <col min="6660" max="6660" width="23.28515625" style="135" customWidth="1"/>
    <col min="6661" max="6661" width="14.7109375" style="135" customWidth="1"/>
    <col min="6662" max="6662" width="10.28515625" style="135" customWidth="1"/>
    <col min="6663" max="6663" width="4.28515625" style="135" customWidth="1"/>
    <col min="6664" max="6664" width="5.85546875" style="135" customWidth="1"/>
    <col min="6665" max="6665" width="14.140625" style="135" customWidth="1"/>
    <col min="6666" max="6666" width="5.42578125" style="135" customWidth="1"/>
    <col min="6667" max="6667" width="28.42578125" style="135" customWidth="1"/>
    <col min="6668" max="6912" width="8.85546875" style="135"/>
    <col min="6913" max="6913" width="15.5703125" style="135" customWidth="1"/>
    <col min="6914" max="6914" width="17" style="135" customWidth="1"/>
    <col min="6915" max="6915" width="6.28515625" style="135" customWidth="1"/>
    <col min="6916" max="6916" width="23.28515625" style="135" customWidth="1"/>
    <col min="6917" max="6917" width="14.7109375" style="135" customWidth="1"/>
    <col min="6918" max="6918" width="10.28515625" style="135" customWidth="1"/>
    <col min="6919" max="6919" width="4.28515625" style="135" customWidth="1"/>
    <col min="6920" max="6920" width="5.85546875" style="135" customWidth="1"/>
    <col min="6921" max="6921" width="14.140625" style="135" customWidth="1"/>
    <col min="6922" max="6922" width="5.42578125" style="135" customWidth="1"/>
    <col min="6923" max="6923" width="28.42578125" style="135" customWidth="1"/>
    <col min="6924" max="7168" width="8.85546875" style="135"/>
    <col min="7169" max="7169" width="15.5703125" style="135" customWidth="1"/>
    <col min="7170" max="7170" width="17" style="135" customWidth="1"/>
    <col min="7171" max="7171" width="6.28515625" style="135" customWidth="1"/>
    <col min="7172" max="7172" width="23.28515625" style="135" customWidth="1"/>
    <col min="7173" max="7173" width="14.7109375" style="135" customWidth="1"/>
    <col min="7174" max="7174" width="10.28515625" style="135" customWidth="1"/>
    <col min="7175" max="7175" width="4.28515625" style="135" customWidth="1"/>
    <col min="7176" max="7176" width="5.85546875" style="135" customWidth="1"/>
    <col min="7177" max="7177" width="14.140625" style="135" customWidth="1"/>
    <col min="7178" max="7178" width="5.42578125" style="135" customWidth="1"/>
    <col min="7179" max="7179" width="28.42578125" style="135" customWidth="1"/>
    <col min="7180" max="7424" width="8.85546875" style="135"/>
    <col min="7425" max="7425" width="15.5703125" style="135" customWidth="1"/>
    <col min="7426" max="7426" width="17" style="135" customWidth="1"/>
    <col min="7427" max="7427" width="6.28515625" style="135" customWidth="1"/>
    <col min="7428" max="7428" width="23.28515625" style="135" customWidth="1"/>
    <col min="7429" max="7429" width="14.7109375" style="135" customWidth="1"/>
    <col min="7430" max="7430" width="10.28515625" style="135" customWidth="1"/>
    <col min="7431" max="7431" width="4.28515625" style="135" customWidth="1"/>
    <col min="7432" max="7432" width="5.85546875" style="135" customWidth="1"/>
    <col min="7433" max="7433" width="14.140625" style="135" customWidth="1"/>
    <col min="7434" max="7434" width="5.42578125" style="135" customWidth="1"/>
    <col min="7435" max="7435" width="28.42578125" style="135" customWidth="1"/>
    <col min="7436" max="7680" width="8.85546875" style="135"/>
    <col min="7681" max="7681" width="15.5703125" style="135" customWidth="1"/>
    <col min="7682" max="7682" width="17" style="135" customWidth="1"/>
    <col min="7683" max="7683" width="6.28515625" style="135" customWidth="1"/>
    <col min="7684" max="7684" width="23.28515625" style="135" customWidth="1"/>
    <col min="7685" max="7685" width="14.7109375" style="135" customWidth="1"/>
    <col min="7686" max="7686" width="10.28515625" style="135" customWidth="1"/>
    <col min="7687" max="7687" width="4.28515625" style="135" customWidth="1"/>
    <col min="7688" max="7688" width="5.85546875" style="135" customWidth="1"/>
    <col min="7689" max="7689" width="14.140625" style="135" customWidth="1"/>
    <col min="7690" max="7690" width="5.42578125" style="135" customWidth="1"/>
    <col min="7691" max="7691" width="28.42578125" style="135" customWidth="1"/>
    <col min="7692" max="7936" width="8.85546875" style="135"/>
    <col min="7937" max="7937" width="15.5703125" style="135" customWidth="1"/>
    <col min="7938" max="7938" width="17" style="135" customWidth="1"/>
    <col min="7939" max="7939" width="6.28515625" style="135" customWidth="1"/>
    <col min="7940" max="7940" width="23.28515625" style="135" customWidth="1"/>
    <col min="7941" max="7941" width="14.7109375" style="135" customWidth="1"/>
    <col min="7942" max="7942" width="10.28515625" style="135" customWidth="1"/>
    <col min="7943" max="7943" width="4.28515625" style="135" customWidth="1"/>
    <col min="7944" max="7944" width="5.85546875" style="135" customWidth="1"/>
    <col min="7945" max="7945" width="14.140625" style="135" customWidth="1"/>
    <col min="7946" max="7946" width="5.42578125" style="135" customWidth="1"/>
    <col min="7947" max="7947" width="28.42578125" style="135" customWidth="1"/>
    <col min="7948" max="8192" width="8.85546875" style="135"/>
    <col min="8193" max="8193" width="15.5703125" style="135" customWidth="1"/>
    <col min="8194" max="8194" width="17" style="135" customWidth="1"/>
    <col min="8195" max="8195" width="6.28515625" style="135" customWidth="1"/>
    <col min="8196" max="8196" width="23.28515625" style="135" customWidth="1"/>
    <col min="8197" max="8197" width="14.7109375" style="135" customWidth="1"/>
    <col min="8198" max="8198" width="10.28515625" style="135" customWidth="1"/>
    <col min="8199" max="8199" width="4.28515625" style="135" customWidth="1"/>
    <col min="8200" max="8200" width="5.85546875" style="135" customWidth="1"/>
    <col min="8201" max="8201" width="14.140625" style="135" customWidth="1"/>
    <col min="8202" max="8202" width="5.42578125" style="135" customWidth="1"/>
    <col min="8203" max="8203" width="28.42578125" style="135" customWidth="1"/>
    <col min="8204" max="8448" width="8.85546875" style="135"/>
    <col min="8449" max="8449" width="15.5703125" style="135" customWidth="1"/>
    <col min="8450" max="8450" width="17" style="135" customWidth="1"/>
    <col min="8451" max="8451" width="6.28515625" style="135" customWidth="1"/>
    <col min="8452" max="8452" width="23.28515625" style="135" customWidth="1"/>
    <col min="8453" max="8453" width="14.7109375" style="135" customWidth="1"/>
    <col min="8454" max="8454" width="10.28515625" style="135" customWidth="1"/>
    <col min="8455" max="8455" width="4.28515625" style="135" customWidth="1"/>
    <col min="8456" max="8456" width="5.85546875" style="135" customWidth="1"/>
    <col min="8457" max="8457" width="14.140625" style="135" customWidth="1"/>
    <col min="8458" max="8458" width="5.42578125" style="135" customWidth="1"/>
    <col min="8459" max="8459" width="28.42578125" style="135" customWidth="1"/>
    <col min="8460" max="8704" width="8.85546875" style="135"/>
    <col min="8705" max="8705" width="15.5703125" style="135" customWidth="1"/>
    <col min="8706" max="8706" width="17" style="135" customWidth="1"/>
    <col min="8707" max="8707" width="6.28515625" style="135" customWidth="1"/>
    <col min="8708" max="8708" width="23.28515625" style="135" customWidth="1"/>
    <col min="8709" max="8709" width="14.7109375" style="135" customWidth="1"/>
    <col min="8710" max="8710" width="10.28515625" style="135" customWidth="1"/>
    <col min="8711" max="8711" width="4.28515625" style="135" customWidth="1"/>
    <col min="8712" max="8712" width="5.85546875" style="135" customWidth="1"/>
    <col min="8713" max="8713" width="14.140625" style="135" customWidth="1"/>
    <col min="8714" max="8714" width="5.42578125" style="135" customWidth="1"/>
    <col min="8715" max="8715" width="28.42578125" style="135" customWidth="1"/>
    <col min="8716" max="8960" width="8.85546875" style="135"/>
    <col min="8961" max="8961" width="15.5703125" style="135" customWidth="1"/>
    <col min="8962" max="8962" width="17" style="135" customWidth="1"/>
    <col min="8963" max="8963" width="6.28515625" style="135" customWidth="1"/>
    <col min="8964" max="8964" width="23.28515625" style="135" customWidth="1"/>
    <col min="8965" max="8965" width="14.7109375" style="135" customWidth="1"/>
    <col min="8966" max="8966" width="10.28515625" style="135" customWidth="1"/>
    <col min="8967" max="8967" width="4.28515625" style="135" customWidth="1"/>
    <col min="8968" max="8968" width="5.85546875" style="135" customWidth="1"/>
    <col min="8969" max="8969" width="14.140625" style="135" customWidth="1"/>
    <col min="8970" max="8970" width="5.42578125" style="135" customWidth="1"/>
    <col min="8971" max="8971" width="28.42578125" style="135" customWidth="1"/>
    <col min="8972" max="9216" width="8.85546875" style="135"/>
    <col min="9217" max="9217" width="15.5703125" style="135" customWidth="1"/>
    <col min="9218" max="9218" width="17" style="135" customWidth="1"/>
    <col min="9219" max="9219" width="6.28515625" style="135" customWidth="1"/>
    <col min="9220" max="9220" width="23.28515625" style="135" customWidth="1"/>
    <col min="9221" max="9221" width="14.7109375" style="135" customWidth="1"/>
    <col min="9222" max="9222" width="10.28515625" style="135" customWidth="1"/>
    <col min="9223" max="9223" width="4.28515625" style="135" customWidth="1"/>
    <col min="9224" max="9224" width="5.85546875" style="135" customWidth="1"/>
    <col min="9225" max="9225" width="14.140625" style="135" customWidth="1"/>
    <col min="9226" max="9226" width="5.42578125" style="135" customWidth="1"/>
    <col min="9227" max="9227" width="28.42578125" style="135" customWidth="1"/>
    <col min="9228" max="9472" width="8.85546875" style="135"/>
    <col min="9473" max="9473" width="15.5703125" style="135" customWidth="1"/>
    <col min="9474" max="9474" width="17" style="135" customWidth="1"/>
    <col min="9475" max="9475" width="6.28515625" style="135" customWidth="1"/>
    <col min="9476" max="9476" width="23.28515625" style="135" customWidth="1"/>
    <col min="9477" max="9477" width="14.7109375" style="135" customWidth="1"/>
    <col min="9478" max="9478" width="10.28515625" style="135" customWidth="1"/>
    <col min="9479" max="9479" width="4.28515625" style="135" customWidth="1"/>
    <col min="9480" max="9480" width="5.85546875" style="135" customWidth="1"/>
    <col min="9481" max="9481" width="14.140625" style="135" customWidth="1"/>
    <col min="9482" max="9482" width="5.42578125" style="135" customWidth="1"/>
    <col min="9483" max="9483" width="28.42578125" style="135" customWidth="1"/>
    <col min="9484" max="9728" width="8.85546875" style="135"/>
    <col min="9729" max="9729" width="15.5703125" style="135" customWidth="1"/>
    <col min="9730" max="9730" width="17" style="135" customWidth="1"/>
    <col min="9731" max="9731" width="6.28515625" style="135" customWidth="1"/>
    <col min="9732" max="9732" width="23.28515625" style="135" customWidth="1"/>
    <col min="9733" max="9733" width="14.7109375" style="135" customWidth="1"/>
    <col min="9734" max="9734" width="10.28515625" style="135" customWidth="1"/>
    <col min="9735" max="9735" width="4.28515625" style="135" customWidth="1"/>
    <col min="9736" max="9736" width="5.85546875" style="135" customWidth="1"/>
    <col min="9737" max="9737" width="14.140625" style="135" customWidth="1"/>
    <col min="9738" max="9738" width="5.42578125" style="135" customWidth="1"/>
    <col min="9739" max="9739" width="28.42578125" style="135" customWidth="1"/>
    <col min="9740" max="9984" width="8.85546875" style="135"/>
    <col min="9985" max="9985" width="15.5703125" style="135" customWidth="1"/>
    <col min="9986" max="9986" width="17" style="135" customWidth="1"/>
    <col min="9987" max="9987" width="6.28515625" style="135" customWidth="1"/>
    <col min="9988" max="9988" width="23.28515625" style="135" customWidth="1"/>
    <col min="9989" max="9989" width="14.7109375" style="135" customWidth="1"/>
    <col min="9990" max="9990" width="10.28515625" style="135" customWidth="1"/>
    <col min="9991" max="9991" width="4.28515625" style="135" customWidth="1"/>
    <col min="9992" max="9992" width="5.85546875" style="135" customWidth="1"/>
    <col min="9993" max="9993" width="14.140625" style="135" customWidth="1"/>
    <col min="9994" max="9994" width="5.42578125" style="135" customWidth="1"/>
    <col min="9995" max="9995" width="28.42578125" style="135" customWidth="1"/>
    <col min="9996" max="10240" width="8.85546875" style="135"/>
    <col min="10241" max="10241" width="15.5703125" style="135" customWidth="1"/>
    <col min="10242" max="10242" width="17" style="135" customWidth="1"/>
    <col min="10243" max="10243" width="6.28515625" style="135" customWidth="1"/>
    <col min="10244" max="10244" width="23.28515625" style="135" customWidth="1"/>
    <col min="10245" max="10245" width="14.7109375" style="135" customWidth="1"/>
    <col min="10246" max="10246" width="10.28515625" style="135" customWidth="1"/>
    <col min="10247" max="10247" width="4.28515625" style="135" customWidth="1"/>
    <col min="10248" max="10248" width="5.85546875" style="135" customWidth="1"/>
    <col min="10249" max="10249" width="14.140625" style="135" customWidth="1"/>
    <col min="10250" max="10250" width="5.42578125" style="135" customWidth="1"/>
    <col min="10251" max="10251" width="28.42578125" style="135" customWidth="1"/>
    <col min="10252" max="10496" width="8.85546875" style="135"/>
    <col min="10497" max="10497" width="15.5703125" style="135" customWidth="1"/>
    <col min="10498" max="10498" width="17" style="135" customWidth="1"/>
    <col min="10499" max="10499" width="6.28515625" style="135" customWidth="1"/>
    <col min="10500" max="10500" width="23.28515625" style="135" customWidth="1"/>
    <col min="10501" max="10501" width="14.7109375" style="135" customWidth="1"/>
    <col min="10502" max="10502" width="10.28515625" style="135" customWidth="1"/>
    <col min="10503" max="10503" width="4.28515625" style="135" customWidth="1"/>
    <col min="10504" max="10504" width="5.85546875" style="135" customWidth="1"/>
    <col min="10505" max="10505" width="14.140625" style="135" customWidth="1"/>
    <col min="10506" max="10506" width="5.42578125" style="135" customWidth="1"/>
    <col min="10507" max="10507" width="28.42578125" style="135" customWidth="1"/>
    <col min="10508" max="10752" width="8.85546875" style="135"/>
    <col min="10753" max="10753" width="15.5703125" style="135" customWidth="1"/>
    <col min="10754" max="10754" width="17" style="135" customWidth="1"/>
    <col min="10755" max="10755" width="6.28515625" style="135" customWidth="1"/>
    <col min="10756" max="10756" width="23.28515625" style="135" customWidth="1"/>
    <col min="10757" max="10757" width="14.7109375" style="135" customWidth="1"/>
    <col min="10758" max="10758" width="10.28515625" style="135" customWidth="1"/>
    <col min="10759" max="10759" width="4.28515625" style="135" customWidth="1"/>
    <col min="10760" max="10760" width="5.85546875" style="135" customWidth="1"/>
    <col min="10761" max="10761" width="14.140625" style="135" customWidth="1"/>
    <col min="10762" max="10762" width="5.42578125" style="135" customWidth="1"/>
    <col min="10763" max="10763" width="28.42578125" style="135" customWidth="1"/>
    <col min="10764" max="11008" width="8.85546875" style="135"/>
    <col min="11009" max="11009" width="15.5703125" style="135" customWidth="1"/>
    <col min="11010" max="11010" width="17" style="135" customWidth="1"/>
    <col min="11011" max="11011" width="6.28515625" style="135" customWidth="1"/>
    <col min="11012" max="11012" width="23.28515625" style="135" customWidth="1"/>
    <col min="11013" max="11013" width="14.7109375" style="135" customWidth="1"/>
    <col min="11014" max="11014" width="10.28515625" style="135" customWidth="1"/>
    <col min="11015" max="11015" width="4.28515625" style="135" customWidth="1"/>
    <col min="11016" max="11016" width="5.85546875" style="135" customWidth="1"/>
    <col min="11017" max="11017" width="14.140625" style="135" customWidth="1"/>
    <col min="11018" max="11018" width="5.42578125" style="135" customWidth="1"/>
    <col min="11019" max="11019" width="28.42578125" style="135" customWidth="1"/>
    <col min="11020" max="11264" width="8.85546875" style="135"/>
    <col min="11265" max="11265" width="15.5703125" style="135" customWidth="1"/>
    <col min="11266" max="11266" width="17" style="135" customWidth="1"/>
    <col min="11267" max="11267" width="6.28515625" style="135" customWidth="1"/>
    <col min="11268" max="11268" width="23.28515625" style="135" customWidth="1"/>
    <col min="11269" max="11269" width="14.7109375" style="135" customWidth="1"/>
    <col min="11270" max="11270" width="10.28515625" style="135" customWidth="1"/>
    <col min="11271" max="11271" width="4.28515625" style="135" customWidth="1"/>
    <col min="11272" max="11272" width="5.85546875" style="135" customWidth="1"/>
    <col min="11273" max="11273" width="14.140625" style="135" customWidth="1"/>
    <col min="11274" max="11274" width="5.42578125" style="135" customWidth="1"/>
    <col min="11275" max="11275" width="28.42578125" style="135" customWidth="1"/>
    <col min="11276" max="11520" width="8.85546875" style="135"/>
    <col min="11521" max="11521" width="15.5703125" style="135" customWidth="1"/>
    <col min="11522" max="11522" width="17" style="135" customWidth="1"/>
    <col min="11523" max="11523" width="6.28515625" style="135" customWidth="1"/>
    <col min="11524" max="11524" width="23.28515625" style="135" customWidth="1"/>
    <col min="11525" max="11525" width="14.7109375" style="135" customWidth="1"/>
    <col min="11526" max="11526" width="10.28515625" style="135" customWidth="1"/>
    <col min="11527" max="11527" width="4.28515625" style="135" customWidth="1"/>
    <col min="11528" max="11528" width="5.85546875" style="135" customWidth="1"/>
    <col min="11529" max="11529" width="14.140625" style="135" customWidth="1"/>
    <col min="11530" max="11530" width="5.42578125" style="135" customWidth="1"/>
    <col min="11531" max="11531" width="28.42578125" style="135" customWidth="1"/>
    <col min="11532" max="11776" width="8.85546875" style="135"/>
    <col min="11777" max="11777" width="15.5703125" style="135" customWidth="1"/>
    <col min="11778" max="11778" width="17" style="135" customWidth="1"/>
    <col min="11779" max="11779" width="6.28515625" style="135" customWidth="1"/>
    <col min="11780" max="11780" width="23.28515625" style="135" customWidth="1"/>
    <col min="11781" max="11781" width="14.7109375" style="135" customWidth="1"/>
    <col min="11782" max="11782" width="10.28515625" style="135" customWidth="1"/>
    <col min="11783" max="11783" width="4.28515625" style="135" customWidth="1"/>
    <col min="11784" max="11784" width="5.85546875" style="135" customWidth="1"/>
    <col min="11785" max="11785" width="14.140625" style="135" customWidth="1"/>
    <col min="11786" max="11786" width="5.42578125" style="135" customWidth="1"/>
    <col min="11787" max="11787" width="28.42578125" style="135" customWidth="1"/>
    <col min="11788" max="12032" width="8.85546875" style="135"/>
    <col min="12033" max="12033" width="15.5703125" style="135" customWidth="1"/>
    <col min="12034" max="12034" width="17" style="135" customWidth="1"/>
    <col min="12035" max="12035" width="6.28515625" style="135" customWidth="1"/>
    <col min="12036" max="12036" width="23.28515625" style="135" customWidth="1"/>
    <col min="12037" max="12037" width="14.7109375" style="135" customWidth="1"/>
    <col min="12038" max="12038" width="10.28515625" style="135" customWidth="1"/>
    <col min="12039" max="12039" width="4.28515625" style="135" customWidth="1"/>
    <col min="12040" max="12040" width="5.85546875" style="135" customWidth="1"/>
    <col min="12041" max="12041" width="14.140625" style="135" customWidth="1"/>
    <col min="12042" max="12042" width="5.42578125" style="135" customWidth="1"/>
    <col min="12043" max="12043" width="28.42578125" style="135" customWidth="1"/>
    <col min="12044" max="12288" width="8.85546875" style="135"/>
    <col min="12289" max="12289" width="15.5703125" style="135" customWidth="1"/>
    <col min="12290" max="12290" width="17" style="135" customWidth="1"/>
    <col min="12291" max="12291" width="6.28515625" style="135" customWidth="1"/>
    <col min="12292" max="12292" width="23.28515625" style="135" customWidth="1"/>
    <col min="12293" max="12293" width="14.7109375" style="135" customWidth="1"/>
    <col min="12294" max="12294" width="10.28515625" style="135" customWidth="1"/>
    <col min="12295" max="12295" width="4.28515625" style="135" customWidth="1"/>
    <col min="12296" max="12296" width="5.85546875" style="135" customWidth="1"/>
    <col min="12297" max="12297" width="14.140625" style="135" customWidth="1"/>
    <col min="12298" max="12298" width="5.42578125" style="135" customWidth="1"/>
    <col min="12299" max="12299" width="28.42578125" style="135" customWidth="1"/>
    <col min="12300" max="12544" width="8.85546875" style="135"/>
    <col min="12545" max="12545" width="15.5703125" style="135" customWidth="1"/>
    <col min="12546" max="12546" width="17" style="135" customWidth="1"/>
    <col min="12547" max="12547" width="6.28515625" style="135" customWidth="1"/>
    <col min="12548" max="12548" width="23.28515625" style="135" customWidth="1"/>
    <col min="12549" max="12549" width="14.7109375" style="135" customWidth="1"/>
    <col min="12550" max="12550" width="10.28515625" style="135" customWidth="1"/>
    <col min="12551" max="12551" width="4.28515625" style="135" customWidth="1"/>
    <col min="12552" max="12552" width="5.85546875" style="135" customWidth="1"/>
    <col min="12553" max="12553" width="14.140625" style="135" customWidth="1"/>
    <col min="12554" max="12554" width="5.42578125" style="135" customWidth="1"/>
    <col min="12555" max="12555" width="28.42578125" style="135" customWidth="1"/>
    <col min="12556" max="12800" width="8.85546875" style="135"/>
    <col min="12801" max="12801" width="15.5703125" style="135" customWidth="1"/>
    <col min="12802" max="12802" width="17" style="135" customWidth="1"/>
    <col min="12803" max="12803" width="6.28515625" style="135" customWidth="1"/>
    <col min="12804" max="12804" width="23.28515625" style="135" customWidth="1"/>
    <col min="12805" max="12805" width="14.7109375" style="135" customWidth="1"/>
    <col min="12806" max="12806" width="10.28515625" style="135" customWidth="1"/>
    <col min="12807" max="12807" width="4.28515625" style="135" customWidth="1"/>
    <col min="12808" max="12808" width="5.85546875" style="135" customWidth="1"/>
    <col min="12809" max="12809" width="14.140625" style="135" customWidth="1"/>
    <col min="12810" max="12810" width="5.42578125" style="135" customWidth="1"/>
    <col min="12811" max="12811" width="28.42578125" style="135" customWidth="1"/>
    <col min="12812" max="13056" width="8.85546875" style="135"/>
    <col min="13057" max="13057" width="15.5703125" style="135" customWidth="1"/>
    <col min="13058" max="13058" width="17" style="135" customWidth="1"/>
    <col min="13059" max="13059" width="6.28515625" style="135" customWidth="1"/>
    <col min="13060" max="13060" width="23.28515625" style="135" customWidth="1"/>
    <col min="13061" max="13061" width="14.7109375" style="135" customWidth="1"/>
    <col min="13062" max="13062" width="10.28515625" style="135" customWidth="1"/>
    <col min="13063" max="13063" width="4.28515625" style="135" customWidth="1"/>
    <col min="13064" max="13064" width="5.85546875" style="135" customWidth="1"/>
    <col min="13065" max="13065" width="14.140625" style="135" customWidth="1"/>
    <col min="13066" max="13066" width="5.42578125" style="135" customWidth="1"/>
    <col min="13067" max="13067" width="28.42578125" style="135" customWidth="1"/>
    <col min="13068" max="13312" width="8.85546875" style="135"/>
    <col min="13313" max="13313" width="15.5703125" style="135" customWidth="1"/>
    <col min="13314" max="13314" width="17" style="135" customWidth="1"/>
    <col min="13315" max="13315" width="6.28515625" style="135" customWidth="1"/>
    <col min="13316" max="13316" width="23.28515625" style="135" customWidth="1"/>
    <col min="13317" max="13317" width="14.7109375" style="135" customWidth="1"/>
    <col min="13318" max="13318" width="10.28515625" style="135" customWidth="1"/>
    <col min="13319" max="13319" width="4.28515625" style="135" customWidth="1"/>
    <col min="13320" max="13320" width="5.85546875" style="135" customWidth="1"/>
    <col min="13321" max="13321" width="14.140625" style="135" customWidth="1"/>
    <col min="13322" max="13322" width="5.42578125" style="135" customWidth="1"/>
    <col min="13323" max="13323" width="28.42578125" style="135" customWidth="1"/>
    <col min="13324" max="13568" width="8.85546875" style="135"/>
    <col min="13569" max="13569" width="15.5703125" style="135" customWidth="1"/>
    <col min="13570" max="13570" width="17" style="135" customWidth="1"/>
    <col min="13571" max="13571" width="6.28515625" style="135" customWidth="1"/>
    <col min="13572" max="13572" width="23.28515625" style="135" customWidth="1"/>
    <col min="13573" max="13573" width="14.7109375" style="135" customWidth="1"/>
    <col min="13574" max="13574" width="10.28515625" style="135" customWidth="1"/>
    <col min="13575" max="13575" width="4.28515625" style="135" customWidth="1"/>
    <col min="13576" max="13576" width="5.85546875" style="135" customWidth="1"/>
    <col min="13577" max="13577" width="14.140625" style="135" customWidth="1"/>
    <col min="13578" max="13578" width="5.42578125" style="135" customWidth="1"/>
    <col min="13579" max="13579" width="28.42578125" style="135" customWidth="1"/>
    <col min="13580" max="13824" width="8.85546875" style="135"/>
    <col min="13825" max="13825" width="15.5703125" style="135" customWidth="1"/>
    <col min="13826" max="13826" width="17" style="135" customWidth="1"/>
    <col min="13827" max="13827" width="6.28515625" style="135" customWidth="1"/>
    <col min="13828" max="13828" width="23.28515625" style="135" customWidth="1"/>
    <col min="13829" max="13829" width="14.7109375" style="135" customWidth="1"/>
    <col min="13830" max="13830" width="10.28515625" style="135" customWidth="1"/>
    <col min="13831" max="13831" width="4.28515625" style="135" customWidth="1"/>
    <col min="13832" max="13832" width="5.85546875" style="135" customWidth="1"/>
    <col min="13833" max="13833" width="14.140625" style="135" customWidth="1"/>
    <col min="13834" max="13834" width="5.42578125" style="135" customWidth="1"/>
    <col min="13835" max="13835" width="28.42578125" style="135" customWidth="1"/>
    <col min="13836" max="14080" width="8.85546875" style="135"/>
    <col min="14081" max="14081" width="15.5703125" style="135" customWidth="1"/>
    <col min="14082" max="14082" width="17" style="135" customWidth="1"/>
    <col min="14083" max="14083" width="6.28515625" style="135" customWidth="1"/>
    <col min="14084" max="14084" width="23.28515625" style="135" customWidth="1"/>
    <col min="14085" max="14085" width="14.7109375" style="135" customWidth="1"/>
    <col min="14086" max="14086" width="10.28515625" style="135" customWidth="1"/>
    <col min="14087" max="14087" width="4.28515625" style="135" customWidth="1"/>
    <col min="14088" max="14088" width="5.85546875" style="135" customWidth="1"/>
    <col min="14089" max="14089" width="14.140625" style="135" customWidth="1"/>
    <col min="14090" max="14090" width="5.42578125" style="135" customWidth="1"/>
    <col min="14091" max="14091" width="28.42578125" style="135" customWidth="1"/>
    <col min="14092" max="14336" width="8.85546875" style="135"/>
    <col min="14337" max="14337" width="15.5703125" style="135" customWidth="1"/>
    <col min="14338" max="14338" width="17" style="135" customWidth="1"/>
    <col min="14339" max="14339" width="6.28515625" style="135" customWidth="1"/>
    <col min="14340" max="14340" width="23.28515625" style="135" customWidth="1"/>
    <col min="14341" max="14341" width="14.7109375" style="135" customWidth="1"/>
    <col min="14342" max="14342" width="10.28515625" style="135" customWidth="1"/>
    <col min="14343" max="14343" width="4.28515625" style="135" customWidth="1"/>
    <col min="14344" max="14344" width="5.85546875" style="135" customWidth="1"/>
    <col min="14345" max="14345" width="14.140625" style="135" customWidth="1"/>
    <col min="14346" max="14346" width="5.42578125" style="135" customWidth="1"/>
    <col min="14347" max="14347" width="28.42578125" style="135" customWidth="1"/>
    <col min="14348" max="14592" width="8.85546875" style="135"/>
    <col min="14593" max="14593" width="15.5703125" style="135" customWidth="1"/>
    <col min="14594" max="14594" width="17" style="135" customWidth="1"/>
    <col min="14595" max="14595" width="6.28515625" style="135" customWidth="1"/>
    <col min="14596" max="14596" width="23.28515625" style="135" customWidth="1"/>
    <col min="14597" max="14597" width="14.7109375" style="135" customWidth="1"/>
    <col min="14598" max="14598" width="10.28515625" style="135" customWidth="1"/>
    <col min="14599" max="14599" width="4.28515625" style="135" customWidth="1"/>
    <col min="14600" max="14600" width="5.85546875" style="135" customWidth="1"/>
    <col min="14601" max="14601" width="14.140625" style="135" customWidth="1"/>
    <col min="14602" max="14602" width="5.42578125" style="135" customWidth="1"/>
    <col min="14603" max="14603" width="28.42578125" style="135" customWidth="1"/>
    <col min="14604" max="14848" width="8.85546875" style="135"/>
    <col min="14849" max="14849" width="15.5703125" style="135" customWidth="1"/>
    <col min="14850" max="14850" width="17" style="135" customWidth="1"/>
    <col min="14851" max="14851" width="6.28515625" style="135" customWidth="1"/>
    <col min="14852" max="14852" width="23.28515625" style="135" customWidth="1"/>
    <col min="14853" max="14853" width="14.7109375" style="135" customWidth="1"/>
    <col min="14854" max="14854" width="10.28515625" style="135" customWidth="1"/>
    <col min="14855" max="14855" width="4.28515625" style="135" customWidth="1"/>
    <col min="14856" max="14856" width="5.85546875" style="135" customWidth="1"/>
    <col min="14857" max="14857" width="14.140625" style="135" customWidth="1"/>
    <col min="14858" max="14858" width="5.42578125" style="135" customWidth="1"/>
    <col min="14859" max="14859" width="28.42578125" style="135" customWidth="1"/>
    <col min="14860" max="15104" width="8.85546875" style="135"/>
    <col min="15105" max="15105" width="15.5703125" style="135" customWidth="1"/>
    <col min="15106" max="15106" width="17" style="135" customWidth="1"/>
    <col min="15107" max="15107" width="6.28515625" style="135" customWidth="1"/>
    <col min="15108" max="15108" width="23.28515625" style="135" customWidth="1"/>
    <col min="15109" max="15109" width="14.7109375" style="135" customWidth="1"/>
    <col min="15110" max="15110" width="10.28515625" style="135" customWidth="1"/>
    <col min="15111" max="15111" width="4.28515625" style="135" customWidth="1"/>
    <col min="15112" max="15112" width="5.85546875" style="135" customWidth="1"/>
    <col min="15113" max="15113" width="14.140625" style="135" customWidth="1"/>
    <col min="15114" max="15114" width="5.42578125" style="135" customWidth="1"/>
    <col min="15115" max="15115" width="28.42578125" style="135" customWidth="1"/>
    <col min="15116" max="15360" width="8.85546875" style="135"/>
    <col min="15361" max="15361" width="15.5703125" style="135" customWidth="1"/>
    <col min="15362" max="15362" width="17" style="135" customWidth="1"/>
    <col min="15363" max="15363" width="6.28515625" style="135" customWidth="1"/>
    <col min="15364" max="15364" width="23.28515625" style="135" customWidth="1"/>
    <col min="15365" max="15365" width="14.7109375" style="135" customWidth="1"/>
    <col min="15366" max="15366" width="10.28515625" style="135" customWidth="1"/>
    <col min="15367" max="15367" width="4.28515625" style="135" customWidth="1"/>
    <col min="15368" max="15368" width="5.85546875" style="135" customWidth="1"/>
    <col min="15369" max="15369" width="14.140625" style="135" customWidth="1"/>
    <col min="15370" max="15370" width="5.42578125" style="135" customWidth="1"/>
    <col min="15371" max="15371" width="28.42578125" style="135" customWidth="1"/>
    <col min="15372" max="15616" width="8.85546875" style="135"/>
    <col min="15617" max="15617" width="15.5703125" style="135" customWidth="1"/>
    <col min="15618" max="15618" width="17" style="135" customWidth="1"/>
    <col min="15619" max="15619" width="6.28515625" style="135" customWidth="1"/>
    <col min="15620" max="15620" width="23.28515625" style="135" customWidth="1"/>
    <col min="15621" max="15621" width="14.7109375" style="135" customWidth="1"/>
    <col min="15622" max="15622" width="10.28515625" style="135" customWidth="1"/>
    <col min="15623" max="15623" width="4.28515625" style="135" customWidth="1"/>
    <col min="15624" max="15624" width="5.85546875" style="135" customWidth="1"/>
    <col min="15625" max="15625" width="14.140625" style="135" customWidth="1"/>
    <col min="15626" max="15626" width="5.42578125" style="135" customWidth="1"/>
    <col min="15627" max="15627" width="28.42578125" style="135" customWidth="1"/>
    <col min="15628" max="15872" width="8.85546875" style="135"/>
    <col min="15873" max="15873" width="15.5703125" style="135" customWidth="1"/>
    <col min="15874" max="15874" width="17" style="135" customWidth="1"/>
    <col min="15875" max="15875" width="6.28515625" style="135" customWidth="1"/>
    <col min="15876" max="15876" width="23.28515625" style="135" customWidth="1"/>
    <col min="15877" max="15877" width="14.7109375" style="135" customWidth="1"/>
    <col min="15878" max="15878" width="10.28515625" style="135" customWidth="1"/>
    <col min="15879" max="15879" width="4.28515625" style="135" customWidth="1"/>
    <col min="15880" max="15880" width="5.85546875" style="135" customWidth="1"/>
    <col min="15881" max="15881" width="14.140625" style="135" customWidth="1"/>
    <col min="15882" max="15882" width="5.42578125" style="135" customWidth="1"/>
    <col min="15883" max="15883" width="28.42578125" style="135" customWidth="1"/>
    <col min="15884" max="16128" width="8.85546875" style="135"/>
    <col min="16129" max="16129" width="15.5703125" style="135" customWidth="1"/>
    <col min="16130" max="16130" width="17" style="135" customWidth="1"/>
    <col min="16131" max="16131" width="6.28515625" style="135" customWidth="1"/>
    <col min="16132" max="16132" width="23.28515625" style="135" customWidth="1"/>
    <col min="16133" max="16133" width="14.7109375" style="135" customWidth="1"/>
    <col min="16134" max="16134" width="10.28515625" style="135" customWidth="1"/>
    <col min="16135" max="16135" width="4.28515625" style="135" customWidth="1"/>
    <col min="16136" max="16136" width="5.85546875" style="135" customWidth="1"/>
    <col min="16137" max="16137" width="14.140625" style="135" customWidth="1"/>
    <col min="16138" max="16138" width="5.42578125" style="135" customWidth="1"/>
    <col min="16139" max="16139" width="28.42578125" style="135" customWidth="1"/>
    <col min="16140" max="16384" width="8.85546875" style="135"/>
  </cols>
  <sheetData>
    <row r="1" spans="2:12" ht="25.5" customHeight="1" x14ac:dyDescent="0.25">
      <c r="B1" s="284" t="s">
        <v>151</v>
      </c>
      <c r="C1" s="284"/>
      <c r="D1" s="284"/>
      <c r="E1" s="284"/>
      <c r="F1" s="284"/>
      <c r="G1" s="284"/>
      <c r="H1" s="284"/>
      <c r="I1" s="284"/>
      <c r="J1" s="284"/>
      <c r="K1" s="284"/>
    </row>
    <row r="3" spans="2:12" ht="15.75" customHeight="1" x14ac:dyDescent="0.2">
      <c r="B3" s="107"/>
      <c r="C3" s="107"/>
      <c r="D3" s="107"/>
      <c r="E3" s="107"/>
      <c r="F3" s="107"/>
      <c r="G3" s="107"/>
      <c r="H3" s="107"/>
      <c r="I3" s="107"/>
      <c r="J3" s="107"/>
    </row>
    <row r="4" spans="2:12" s="218" customFormat="1" ht="34.5" customHeight="1" x14ac:dyDescent="0.15">
      <c r="B4" s="108" t="s">
        <v>152</v>
      </c>
      <c r="C4" s="109"/>
      <c r="D4" s="110"/>
      <c r="E4" s="111"/>
      <c r="F4" s="112" t="str">
        <f>CONCATENATE("内、消費税及び地方消費税額")</f>
        <v>内、消費税及び地方消費税額</v>
      </c>
      <c r="G4" s="111"/>
      <c r="H4" s="113"/>
      <c r="I4" s="113"/>
      <c r="J4" s="111"/>
      <c r="K4" s="111"/>
    </row>
    <row r="5" spans="2:12" ht="34.5" customHeight="1" x14ac:dyDescent="0.2">
      <c r="B5" s="114"/>
      <c r="C5" s="107"/>
      <c r="D5" s="107"/>
      <c r="E5" s="107"/>
      <c r="F5" s="107"/>
      <c r="G5" s="107"/>
      <c r="H5" s="107"/>
      <c r="I5" s="107"/>
      <c r="J5" s="107"/>
    </row>
    <row r="6" spans="2:12" s="218" customFormat="1" ht="34.5" customHeight="1" x14ac:dyDescent="0.15">
      <c r="B6" s="108" t="s">
        <v>59</v>
      </c>
      <c r="C6" s="111"/>
      <c r="D6" s="287" t="s">
        <v>154</v>
      </c>
      <c r="E6" s="287"/>
      <c r="F6" s="287"/>
      <c r="G6" s="287"/>
      <c r="H6" s="287"/>
      <c r="I6" s="287"/>
      <c r="J6" s="287"/>
      <c r="K6" s="287"/>
    </row>
    <row r="7" spans="2:12" s="218" customFormat="1" ht="34.5" customHeight="1" x14ac:dyDescent="0.15">
      <c r="B7" s="115"/>
      <c r="C7" s="116"/>
      <c r="D7" s="117"/>
      <c r="E7" s="117"/>
      <c r="F7" s="117"/>
      <c r="G7" s="117"/>
      <c r="H7" s="117"/>
      <c r="I7" s="117"/>
      <c r="J7" s="117"/>
      <c r="K7" s="117"/>
    </row>
    <row r="8" spans="2:12" s="218" customFormat="1" ht="34.5" customHeight="1" x14ac:dyDescent="0.15">
      <c r="B8" s="108" t="s">
        <v>60</v>
      </c>
      <c r="C8" s="111"/>
      <c r="D8" s="285" t="s">
        <v>155</v>
      </c>
      <c r="E8" s="286"/>
      <c r="F8" s="286"/>
      <c r="G8" s="286"/>
      <c r="H8" s="286"/>
      <c r="I8" s="286"/>
      <c r="J8" s="286"/>
      <c r="K8" s="286"/>
    </row>
    <row r="9" spans="2:12" ht="34.5" customHeight="1" x14ac:dyDescent="0.2">
      <c r="B9" s="107"/>
      <c r="C9" s="107"/>
      <c r="D9" s="107"/>
      <c r="E9" s="107"/>
      <c r="F9" s="107"/>
      <c r="G9" s="107"/>
      <c r="H9" s="107"/>
      <c r="I9" s="107"/>
      <c r="J9" s="107"/>
    </row>
    <row r="10" spans="2:12" ht="34.5" customHeight="1" x14ac:dyDescent="0.2">
      <c r="B10" s="108" t="s">
        <v>153</v>
      </c>
      <c r="C10" s="106"/>
      <c r="D10" s="106"/>
      <c r="E10" s="106"/>
      <c r="F10" s="106"/>
      <c r="G10" s="106"/>
      <c r="H10" s="106"/>
      <c r="I10" s="106"/>
      <c r="J10" s="106"/>
      <c r="K10" s="283"/>
    </row>
    <row r="11" spans="2:12" ht="30.75" customHeight="1" x14ac:dyDescent="0.2">
      <c r="B11" s="220" t="s">
        <v>84</v>
      </c>
      <c r="C11" s="107"/>
      <c r="D11" s="119"/>
      <c r="E11" s="118"/>
      <c r="F11" s="107"/>
      <c r="I11" s="107"/>
      <c r="J11" s="107"/>
      <c r="L11" s="107"/>
    </row>
    <row r="12" spans="2:12" ht="30.75" customHeight="1" x14ac:dyDescent="0.2">
      <c r="B12" s="120" t="s">
        <v>147</v>
      </c>
      <c r="C12" s="107"/>
      <c r="D12" s="119"/>
      <c r="E12" s="118"/>
      <c r="F12" s="107"/>
      <c r="I12" s="107"/>
      <c r="J12" s="107"/>
      <c r="L12" s="107"/>
    </row>
    <row r="13" spans="2:12" ht="30.75" customHeight="1" x14ac:dyDescent="0.2">
      <c r="B13" s="120" t="s">
        <v>148</v>
      </c>
      <c r="C13" s="107"/>
      <c r="D13" s="107"/>
      <c r="E13" s="107"/>
      <c r="F13" s="107"/>
      <c r="I13" s="107"/>
      <c r="J13" s="107"/>
      <c r="L13" s="107"/>
    </row>
    <row r="14" spans="2:12" ht="25.5" customHeight="1" x14ac:dyDescent="0.2">
      <c r="B14" s="120"/>
      <c r="C14" s="107"/>
      <c r="D14" s="107"/>
      <c r="E14" s="107"/>
      <c r="F14" s="107"/>
      <c r="L14" s="107"/>
    </row>
    <row r="15" spans="2:12" ht="25.5" customHeight="1" x14ac:dyDescent="0.15">
      <c r="B15" s="120"/>
      <c r="E15" s="218"/>
      <c r="F15" s="218"/>
      <c r="G15" s="219"/>
      <c r="H15" s="218"/>
      <c r="I15" s="121"/>
      <c r="J15" s="121"/>
      <c r="K15" s="122"/>
    </row>
    <row r="16" spans="2:12" ht="25.5" customHeight="1" x14ac:dyDescent="0.15">
      <c r="E16" s="218"/>
      <c r="F16" s="218"/>
      <c r="G16" s="219"/>
      <c r="H16" s="219"/>
      <c r="I16" s="219"/>
      <c r="J16" s="219"/>
      <c r="K16" s="218"/>
    </row>
  </sheetData>
  <mergeCells count="3">
    <mergeCell ref="B1:K1"/>
    <mergeCell ref="D8:K8"/>
    <mergeCell ref="D6:K6"/>
  </mergeCells>
  <phoneticPr fontId="14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M27"/>
  <sheetViews>
    <sheetView showGridLines="0" showZeros="0" view="pageBreakPreview" zoomScale="90" zoomScaleNormal="85" zoomScaleSheetLayoutView="90" workbookViewId="0">
      <selection activeCell="A22" sqref="A22:D24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4" width="11.140625" style="7" customWidth="1"/>
    <col min="5" max="5" width="12.140625" style="7" customWidth="1"/>
    <col min="6" max="8" width="11.140625" style="7" customWidth="1"/>
    <col min="9" max="9" width="11.5703125" style="7" customWidth="1"/>
    <col min="10" max="10" width="15.42578125" style="7" customWidth="1"/>
    <col min="11" max="11" width="17.85546875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303" t="s">
        <v>118</v>
      </c>
      <c r="F2" s="303"/>
      <c r="G2" s="303"/>
      <c r="H2" s="303"/>
      <c r="I2" s="303"/>
      <c r="J2" s="303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48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23</v>
      </c>
      <c r="E5" s="180" t="s">
        <v>24</v>
      </c>
      <c r="F5" s="181" t="s">
        <v>25</v>
      </c>
      <c r="G5" s="181" t="s">
        <v>26</v>
      </c>
      <c r="H5" s="181" t="s">
        <v>61</v>
      </c>
      <c r="I5" s="257" t="s">
        <v>5</v>
      </c>
      <c r="J5" s="241" t="s">
        <v>8</v>
      </c>
      <c r="K5" s="304" t="s">
        <v>27</v>
      </c>
    </row>
    <row r="6" spans="1:13" s="4" customFormat="1" ht="22.9" customHeight="1" thickBot="1" x14ac:dyDescent="0.2">
      <c r="A6" s="11" t="s">
        <v>6</v>
      </c>
      <c r="B6" s="12"/>
      <c r="C6" s="13" t="s">
        <v>22</v>
      </c>
      <c r="D6" s="258"/>
      <c r="E6" s="258"/>
      <c r="F6" s="258"/>
      <c r="G6" s="258"/>
      <c r="H6" s="258"/>
      <c r="I6" s="259" t="s">
        <v>3</v>
      </c>
      <c r="J6" s="243" t="s">
        <v>7</v>
      </c>
      <c r="K6" s="305"/>
    </row>
    <row r="7" spans="1:13" s="4" customFormat="1" ht="21" customHeight="1" thickTop="1" x14ac:dyDescent="0.15">
      <c r="A7" s="182"/>
      <c r="B7" s="183" t="s">
        <v>50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:J12" si="0">INT(+($D$6*D7)+($E$6*E7)+($F$6*F7)+($G$6*G7)+($H$6*H7))</f>
        <v>0</v>
      </c>
      <c r="K7" s="98"/>
      <c r="M7" s="7"/>
    </row>
    <row r="8" spans="1:13" s="4" customFormat="1" ht="21" customHeight="1" x14ac:dyDescent="0.15">
      <c r="A8" s="93"/>
      <c r="B8" s="185" t="s">
        <v>53</v>
      </c>
      <c r="C8" s="95"/>
      <c r="D8" s="80"/>
      <c r="E8" s="80"/>
      <c r="F8" s="80"/>
      <c r="G8" s="80"/>
      <c r="H8" s="80"/>
      <c r="I8" s="65" t="str">
        <f>IF(SUM(D8:H8)=0,"",SUM(D8:H8))</f>
        <v/>
      </c>
      <c r="J8" s="66">
        <f t="shared" si="0"/>
        <v>0</v>
      </c>
      <c r="K8" s="83"/>
    </row>
    <row r="9" spans="1:13" s="4" customFormat="1" ht="21" customHeight="1" x14ac:dyDescent="0.15">
      <c r="A9" s="93"/>
      <c r="B9" s="185" t="s">
        <v>52</v>
      </c>
      <c r="C9" s="95"/>
      <c r="D9" s="80"/>
      <c r="E9" s="80"/>
      <c r="F9" s="80"/>
      <c r="G9" s="80"/>
      <c r="H9" s="80"/>
      <c r="I9" s="65" t="str">
        <f t="shared" ref="I9:I25" si="1">IF(SUM(D9:H9)=0,"",SUM(D9:H9))</f>
        <v/>
      </c>
      <c r="J9" s="66">
        <f t="shared" si="0"/>
        <v>0</v>
      </c>
      <c r="K9" s="83"/>
    </row>
    <row r="10" spans="1:13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 t="str">
        <f t="shared" si="1"/>
        <v/>
      </c>
      <c r="J10" s="66">
        <f t="shared" si="0"/>
        <v>0</v>
      </c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29</v>
      </c>
      <c r="C12" s="146"/>
      <c r="D12" s="81">
        <f>SUM(D7:D10)</f>
        <v>0</v>
      </c>
      <c r="E12" s="81">
        <f t="shared" ref="E12:I12" si="2">SUM(E7:E10)</f>
        <v>0</v>
      </c>
      <c r="F12" s="81">
        <f t="shared" si="2"/>
        <v>0</v>
      </c>
      <c r="G12" s="81">
        <f t="shared" si="2"/>
        <v>0</v>
      </c>
      <c r="H12" s="81">
        <f t="shared" si="2"/>
        <v>0</v>
      </c>
      <c r="I12" s="81">
        <f t="shared" si="2"/>
        <v>0</v>
      </c>
      <c r="J12" s="69">
        <f t="shared" si="0"/>
        <v>0</v>
      </c>
      <c r="K12" s="147" t="s">
        <v>34</v>
      </c>
    </row>
    <row r="13" spans="1:13" s="4" customFormat="1" ht="21" customHeight="1" x14ac:dyDescent="0.15">
      <c r="A13" s="138" t="s">
        <v>30</v>
      </c>
      <c r="B13" s="139" t="s">
        <v>31</v>
      </c>
      <c r="C13" s="140"/>
      <c r="D13" s="96"/>
      <c r="E13" s="96"/>
      <c r="F13" s="96"/>
      <c r="G13" s="96" t="s">
        <v>36</v>
      </c>
      <c r="H13" s="141"/>
      <c r="I13" s="142" t="s">
        <v>35</v>
      </c>
      <c r="J13" s="97">
        <f>INT(TRUNC($J$12*H13/100,0))</f>
        <v>0</v>
      </c>
      <c r="K13" s="143"/>
    </row>
    <row r="14" spans="1:13" s="4" customFormat="1" ht="21" customHeight="1" x14ac:dyDescent="0.15">
      <c r="A14" s="93"/>
      <c r="B14" s="94" t="s">
        <v>32</v>
      </c>
      <c r="C14" s="95"/>
      <c r="D14" s="80"/>
      <c r="E14" s="80"/>
      <c r="F14" s="80"/>
      <c r="G14" s="80" t="s">
        <v>36</v>
      </c>
      <c r="H14" s="136"/>
      <c r="I14" s="137" t="s">
        <v>35</v>
      </c>
      <c r="J14" s="66">
        <f>TRUNC($J$12*H14/100,0)</f>
        <v>0</v>
      </c>
      <c r="K14" s="84"/>
    </row>
    <row r="15" spans="1:13" s="4" customFormat="1" ht="21" customHeight="1" x14ac:dyDescent="0.15">
      <c r="A15" s="88"/>
      <c r="B15" s="91" t="s">
        <v>33</v>
      </c>
      <c r="C15" s="92"/>
      <c r="D15" s="80"/>
      <c r="E15" s="80"/>
      <c r="F15" s="80"/>
      <c r="G15" s="80" t="s">
        <v>36</v>
      </c>
      <c r="H15" s="136"/>
      <c r="I15" s="137" t="s">
        <v>35</v>
      </c>
      <c r="J15" s="66">
        <f>INT(TRUNC($J$12*H15/100,0))</f>
        <v>0</v>
      </c>
      <c r="K15" s="67"/>
    </row>
    <row r="16" spans="1:13" s="4" customFormat="1" ht="21" customHeight="1" x14ac:dyDescent="0.15">
      <c r="A16" s="88"/>
      <c r="B16" s="165" t="s">
        <v>62</v>
      </c>
      <c r="C16" s="90"/>
      <c r="D16" s="80"/>
      <c r="E16" s="80"/>
      <c r="F16" s="80"/>
      <c r="G16" s="80" t="s">
        <v>37</v>
      </c>
      <c r="H16" s="136"/>
      <c r="I16" s="137" t="s">
        <v>35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si="1"/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60"/>
    </row>
    <row r="21" spans="1:11" s="4" customFormat="1" ht="21" customHeight="1" x14ac:dyDescent="0.15">
      <c r="A21" s="88"/>
      <c r="B21" s="89"/>
      <c r="C21" s="90"/>
      <c r="D21" s="80"/>
      <c r="E21" s="80"/>
      <c r="F21" s="80"/>
      <c r="G21" s="80"/>
      <c r="H21" s="80"/>
      <c r="I21" s="65"/>
      <c r="J21" s="66"/>
      <c r="K21" s="260"/>
    </row>
    <row r="22" spans="1:11" s="4" customFormat="1" ht="21" customHeight="1" x14ac:dyDescent="0.15">
      <c r="A22" s="161"/>
      <c r="B22" s="162"/>
      <c r="C22" s="90"/>
      <c r="D22" s="80"/>
      <c r="E22" s="80"/>
      <c r="F22" s="80"/>
      <c r="G22" s="80"/>
      <c r="H22" s="80"/>
      <c r="I22" s="65"/>
      <c r="J22" s="66"/>
      <c r="K22" s="260"/>
    </row>
    <row r="23" spans="1:11" s="4" customFormat="1" ht="21" customHeight="1" x14ac:dyDescent="0.15">
      <c r="A23" s="88"/>
      <c r="B23" s="235"/>
      <c r="C23" s="90"/>
      <c r="D23" s="80"/>
      <c r="E23" s="80"/>
      <c r="F23" s="80"/>
      <c r="G23" s="80"/>
      <c r="H23" s="80"/>
      <c r="I23" s="65" t="str">
        <f t="shared" si="1"/>
        <v/>
      </c>
      <c r="J23" s="66"/>
      <c r="K23" s="260"/>
    </row>
    <row r="24" spans="1:11" s="4" customFormat="1" ht="21" customHeight="1" x14ac:dyDescent="0.15">
      <c r="A24" s="88"/>
      <c r="B24" s="89"/>
      <c r="C24" s="90"/>
      <c r="D24" s="148"/>
      <c r="E24" s="163">
        <f>+J20</f>
        <v>0</v>
      </c>
      <c r="F24" s="126">
        <f>INT(+E24*2.3)</f>
        <v>0</v>
      </c>
      <c r="G24" s="80"/>
      <c r="H24" s="80"/>
      <c r="I24" s="65"/>
      <c r="J24" s="66"/>
      <c r="K24" s="260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1"/>
        <v/>
      </c>
      <c r="J25" s="69"/>
      <c r="K25" s="261"/>
    </row>
    <row r="26" spans="1:11" s="4" customFormat="1" ht="26.25" customHeight="1" thickBot="1" x14ac:dyDescent="0.2">
      <c r="A26" s="14"/>
      <c r="B26" s="306" t="s">
        <v>39</v>
      </c>
      <c r="C26" s="307"/>
      <c r="D26" s="82"/>
      <c r="E26" s="82"/>
      <c r="F26" s="82"/>
      <c r="G26" s="82"/>
      <c r="H26" s="82"/>
      <c r="I26" s="82"/>
      <c r="J26" s="79">
        <f>+F24</f>
        <v>0</v>
      </c>
      <c r="K26" s="262" t="s">
        <v>49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M27"/>
  <sheetViews>
    <sheetView showGridLines="0" showZeros="0" view="pageBreakPreview" zoomScale="90" zoomScaleNormal="85" zoomScaleSheetLayoutView="90" workbookViewId="0">
      <selection activeCell="A22" sqref="A22:B22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8" width="11.140625" style="7" customWidth="1"/>
    <col min="9" max="9" width="11.5703125" style="7" customWidth="1"/>
    <col min="10" max="10" width="15.42578125" style="7" customWidth="1"/>
    <col min="11" max="11" width="18.85546875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303" t="s">
        <v>116</v>
      </c>
      <c r="F2" s="303"/>
      <c r="G2" s="303"/>
      <c r="H2" s="303"/>
      <c r="I2" s="303"/>
      <c r="J2" s="303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48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23</v>
      </c>
      <c r="E5" s="180" t="s">
        <v>24</v>
      </c>
      <c r="F5" s="181" t="s">
        <v>25</v>
      </c>
      <c r="G5" s="181" t="s">
        <v>26</v>
      </c>
      <c r="H5" s="181" t="s">
        <v>61</v>
      </c>
      <c r="I5" s="257" t="s">
        <v>5</v>
      </c>
      <c r="J5" s="241" t="s">
        <v>8</v>
      </c>
      <c r="K5" s="304" t="s">
        <v>27</v>
      </c>
    </row>
    <row r="6" spans="1:13" s="4" customFormat="1" ht="22.9" customHeight="1" thickBot="1" x14ac:dyDescent="0.2">
      <c r="A6" s="11" t="s">
        <v>6</v>
      </c>
      <c r="B6" s="12"/>
      <c r="C6" s="13" t="s">
        <v>22</v>
      </c>
      <c r="D6" s="258"/>
      <c r="E6" s="258"/>
      <c r="F6" s="258"/>
      <c r="G6" s="258"/>
      <c r="H6" s="258"/>
      <c r="I6" s="259" t="s">
        <v>3</v>
      </c>
      <c r="J6" s="243" t="s">
        <v>7</v>
      </c>
      <c r="K6" s="305"/>
    </row>
    <row r="7" spans="1:13" s="4" customFormat="1" ht="21" customHeight="1" thickTop="1" x14ac:dyDescent="0.15">
      <c r="A7" s="182"/>
      <c r="B7" s="183" t="s">
        <v>104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:J12" si="0">INT(+($D$6*D7)+($E$6*E7)+($F$6*F7)+($G$6*G7)+($H$6*H7))</f>
        <v>0</v>
      </c>
      <c r="K7" s="98"/>
      <c r="M7" s="7"/>
    </row>
    <row r="8" spans="1:13" s="4" customFormat="1" ht="21" customHeight="1" x14ac:dyDescent="0.15">
      <c r="A8" s="93"/>
      <c r="B8" s="185"/>
      <c r="C8" s="95"/>
      <c r="D8" s="80"/>
      <c r="E8" s="80"/>
      <c r="F8" s="80"/>
      <c r="G8" s="80"/>
      <c r="H8" s="80"/>
      <c r="I8" s="65"/>
      <c r="J8" s="66"/>
      <c r="K8" s="83"/>
    </row>
    <row r="9" spans="1:13" s="4" customFormat="1" ht="21" customHeight="1" x14ac:dyDescent="0.15">
      <c r="A9" s="93"/>
      <c r="B9" s="185"/>
      <c r="C9" s="95"/>
      <c r="D9" s="80"/>
      <c r="E9" s="80"/>
      <c r="F9" s="80"/>
      <c r="G9" s="80"/>
      <c r="H9" s="80"/>
      <c r="I9" s="65"/>
      <c r="J9" s="66"/>
      <c r="K9" s="83"/>
    </row>
    <row r="10" spans="1:13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 t="str">
        <f t="shared" ref="I10:I25" si="1">IF(SUM(D10:H10)=0,"",SUM(D10:H10))</f>
        <v/>
      </c>
      <c r="J10" s="66">
        <f t="shared" si="0"/>
        <v>0</v>
      </c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29</v>
      </c>
      <c r="C12" s="146"/>
      <c r="D12" s="81">
        <f>SUM(D7:D10)</f>
        <v>0</v>
      </c>
      <c r="E12" s="81">
        <f t="shared" ref="E12:I12" si="2">SUM(E7:E10)</f>
        <v>0</v>
      </c>
      <c r="F12" s="81">
        <f t="shared" si="2"/>
        <v>0</v>
      </c>
      <c r="G12" s="81">
        <f t="shared" si="2"/>
        <v>0</v>
      </c>
      <c r="H12" s="81">
        <f t="shared" si="2"/>
        <v>0</v>
      </c>
      <c r="I12" s="81">
        <f t="shared" si="2"/>
        <v>0</v>
      </c>
      <c r="J12" s="69">
        <f t="shared" si="0"/>
        <v>0</v>
      </c>
      <c r="K12" s="147" t="s">
        <v>34</v>
      </c>
    </row>
    <row r="13" spans="1:13" s="4" customFormat="1" ht="21" customHeight="1" x14ac:dyDescent="0.15">
      <c r="A13" s="138" t="s">
        <v>30</v>
      </c>
      <c r="B13" s="139" t="s">
        <v>31</v>
      </c>
      <c r="C13" s="140"/>
      <c r="D13" s="96"/>
      <c r="E13" s="96"/>
      <c r="F13" s="96"/>
      <c r="G13" s="96" t="s">
        <v>36</v>
      </c>
      <c r="H13" s="141"/>
      <c r="I13" s="142" t="s">
        <v>35</v>
      </c>
      <c r="J13" s="97">
        <f>INT(TRUNC($J$12*H13/100,0))</f>
        <v>0</v>
      </c>
      <c r="K13" s="143"/>
    </row>
    <row r="14" spans="1:13" s="4" customFormat="1" ht="21" customHeight="1" x14ac:dyDescent="0.15">
      <c r="A14" s="93"/>
      <c r="B14" s="94" t="s">
        <v>32</v>
      </c>
      <c r="C14" s="95"/>
      <c r="D14" s="80"/>
      <c r="E14" s="80"/>
      <c r="F14" s="80"/>
      <c r="G14" s="80" t="s">
        <v>36</v>
      </c>
      <c r="H14" s="136"/>
      <c r="I14" s="137" t="s">
        <v>35</v>
      </c>
      <c r="J14" s="66">
        <f>TRUNC($J$12*H14/100,0)</f>
        <v>0</v>
      </c>
      <c r="K14" s="84"/>
    </row>
    <row r="15" spans="1:13" s="4" customFormat="1" ht="21" customHeight="1" x14ac:dyDescent="0.15">
      <c r="A15" s="88"/>
      <c r="B15" s="91" t="s">
        <v>33</v>
      </c>
      <c r="C15" s="92"/>
      <c r="D15" s="80"/>
      <c r="E15" s="80"/>
      <c r="F15" s="80"/>
      <c r="G15" s="80" t="s">
        <v>36</v>
      </c>
      <c r="H15" s="136"/>
      <c r="I15" s="137" t="s">
        <v>35</v>
      </c>
      <c r="J15" s="66">
        <f>INT(TRUNC($J$12*H15/100,0))</f>
        <v>0</v>
      </c>
      <c r="K15" s="67"/>
    </row>
    <row r="16" spans="1:13" s="4" customFormat="1" ht="21" customHeight="1" x14ac:dyDescent="0.15">
      <c r="A16" s="88"/>
      <c r="B16" s="165" t="s">
        <v>62</v>
      </c>
      <c r="C16" s="90"/>
      <c r="D16" s="80"/>
      <c r="E16" s="80"/>
      <c r="F16" s="80"/>
      <c r="G16" s="80" t="s">
        <v>37</v>
      </c>
      <c r="H16" s="136">
        <v>0</v>
      </c>
      <c r="I16" s="137" t="s">
        <v>35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si="1"/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60"/>
    </row>
    <row r="21" spans="1:11" s="4" customFormat="1" ht="21" customHeight="1" x14ac:dyDescent="0.15">
      <c r="A21" s="88"/>
      <c r="B21" s="89"/>
      <c r="C21" s="90"/>
      <c r="D21" s="80"/>
      <c r="E21" s="80"/>
      <c r="F21" s="80"/>
      <c r="G21" s="80"/>
      <c r="H21" s="80"/>
      <c r="I21" s="65"/>
      <c r="J21" s="66"/>
      <c r="K21" s="260"/>
    </row>
    <row r="22" spans="1:11" s="4" customFormat="1" ht="21" customHeight="1" x14ac:dyDescent="0.15">
      <c r="A22" s="161"/>
      <c r="B22" s="162"/>
      <c r="C22" s="125"/>
      <c r="D22" s="148"/>
      <c r="E22" s="163"/>
      <c r="F22" s="126"/>
      <c r="G22" s="80"/>
      <c r="H22" s="80"/>
      <c r="I22" s="65"/>
      <c r="J22" s="66"/>
      <c r="K22" s="260"/>
    </row>
    <row r="23" spans="1:11" s="4" customFormat="1" ht="21" customHeight="1" x14ac:dyDescent="0.15">
      <c r="A23" s="88"/>
      <c r="B23" s="89"/>
      <c r="C23" s="90"/>
      <c r="D23" s="80"/>
      <c r="E23" s="80"/>
      <c r="F23" s="80"/>
      <c r="G23" s="80"/>
      <c r="H23" s="80"/>
      <c r="I23" s="65" t="str">
        <f t="shared" si="1"/>
        <v/>
      </c>
      <c r="J23" s="66"/>
      <c r="K23" s="260"/>
    </row>
    <row r="24" spans="1:11" s="4" customFormat="1" ht="21" customHeight="1" x14ac:dyDescent="0.15">
      <c r="A24" s="88"/>
      <c r="B24" s="89"/>
      <c r="C24" s="90"/>
      <c r="D24" s="80"/>
      <c r="E24" s="80"/>
      <c r="F24" s="80"/>
      <c r="G24" s="80"/>
      <c r="H24" s="80"/>
      <c r="I24" s="65" t="str">
        <f t="shared" si="1"/>
        <v/>
      </c>
      <c r="J24" s="66"/>
      <c r="K24" s="260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1"/>
        <v/>
      </c>
      <c r="J25" s="69"/>
      <c r="K25" s="261"/>
    </row>
    <row r="26" spans="1:11" s="4" customFormat="1" ht="26.25" customHeight="1" thickBot="1" x14ac:dyDescent="0.2">
      <c r="A26" s="14"/>
      <c r="B26" s="306" t="s">
        <v>39</v>
      </c>
      <c r="C26" s="307"/>
      <c r="D26" s="82"/>
      <c r="E26" s="82"/>
      <c r="F26" s="82"/>
      <c r="G26" s="82"/>
      <c r="H26" s="82"/>
      <c r="I26" s="82"/>
      <c r="J26" s="79">
        <f>+J20</f>
        <v>0</v>
      </c>
      <c r="K26" s="262" t="s">
        <v>49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83DAA-004B-49B7-B5D3-819399AFACBB}">
  <sheetPr>
    <tabColor rgb="FF7030A0"/>
  </sheetPr>
  <dimension ref="B1:Q24"/>
  <sheetViews>
    <sheetView showGridLines="0" view="pageBreakPreview" zoomScale="85" zoomScaleNormal="75" zoomScaleSheetLayoutView="85" workbookViewId="0">
      <selection activeCell="K14" sqref="K14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38.5703125" style="132" customWidth="1"/>
    <col min="5" max="5" width="9.140625" style="133" customWidth="1"/>
    <col min="6" max="6" width="8.7109375" style="45" customWidth="1"/>
    <col min="7" max="7" width="10" style="45" customWidth="1"/>
    <col min="8" max="8" width="19.42578125" style="134" customWidth="1"/>
    <col min="9" max="10" width="18.42578125" style="134" hidden="1" customWidth="1"/>
    <col min="11" max="11" width="37.42578125" style="45" customWidth="1"/>
    <col min="12" max="12" width="19" style="45" customWidth="1"/>
    <col min="13" max="13" width="14.28515625" style="45" customWidth="1"/>
    <col min="14" max="15" width="14.85546875" style="45" customWidth="1"/>
    <col min="16" max="16" width="14.85546875" style="131" customWidth="1"/>
    <col min="17" max="17" width="17" style="131" bestFit="1" customWidth="1"/>
    <col min="18" max="18" width="15.7109375" style="45" customWidth="1"/>
    <col min="19" max="19" width="15.42578125" style="45" customWidth="1"/>
    <col min="20" max="20" width="10.140625" style="45"/>
    <col min="21" max="21" width="13.28515625" style="45" bestFit="1" customWidth="1"/>
    <col min="22" max="16384" width="10.140625" style="45"/>
  </cols>
  <sheetData>
    <row r="1" spans="2:17" ht="2.25" customHeight="1" thickBot="1" x14ac:dyDescent="0.2">
      <c r="B1" s="186"/>
      <c r="C1" s="186"/>
      <c r="D1" s="186"/>
      <c r="E1" s="128"/>
      <c r="F1" s="32"/>
      <c r="H1" s="129"/>
      <c r="I1" s="129"/>
      <c r="J1" s="129"/>
      <c r="K1" s="130"/>
    </row>
    <row r="2" spans="2:17" ht="31.7" customHeight="1" x14ac:dyDescent="0.15">
      <c r="B2" s="191"/>
      <c r="C2" s="192"/>
      <c r="D2" s="192"/>
      <c r="E2" s="193"/>
      <c r="F2" s="192"/>
      <c r="G2" s="192"/>
      <c r="H2" s="192"/>
      <c r="I2" s="192"/>
      <c r="J2" s="192"/>
      <c r="K2" s="194"/>
      <c r="L2" s="292"/>
      <c r="M2" s="292"/>
      <c r="N2" s="292"/>
    </row>
    <row r="3" spans="2:17" ht="23.25" customHeight="1" x14ac:dyDescent="0.15">
      <c r="B3" s="195"/>
      <c r="D3" s="196"/>
      <c r="E3" s="197" t="s">
        <v>129</v>
      </c>
      <c r="F3" s="196"/>
      <c r="G3" s="198"/>
      <c r="H3" s="196"/>
      <c r="I3" s="196"/>
      <c r="J3" s="196"/>
      <c r="K3" s="105"/>
      <c r="L3" s="199"/>
      <c r="M3" s="199"/>
      <c r="N3" s="199"/>
    </row>
    <row r="4" spans="2:17" ht="39.75" customHeight="1" x14ac:dyDescent="0.25">
      <c r="B4" s="200"/>
      <c r="C4" s="201"/>
      <c r="D4" s="202"/>
      <c r="E4" s="203"/>
      <c r="F4" s="196"/>
      <c r="G4" s="196"/>
      <c r="H4" s="293"/>
      <c r="I4" s="293"/>
      <c r="J4" s="293"/>
      <c r="K4" s="294"/>
      <c r="L4" s="199"/>
      <c r="M4" s="199"/>
      <c r="N4" s="199"/>
    </row>
    <row r="5" spans="2:17" ht="15.75" customHeight="1" thickBot="1" x14ac:dyDescent="0.2">
      <c r="B5" s="212"/>
      <c r="C5" s="45"/>
      <c r="D5" s="45"/>
      <c r="E5" s="45"/>
      <c r="F5" s="196"/>
      <c r="G5" s="196"/>
      <c r="H5" s="33"/>
      <c r="I5" s="33"/>
      <c r="J5" s="33"/>
      <c r="K5" s="34"/>
      <c r="L5" s="213"/>
      <c r="M5" s="199">
        <v>1421</v>
      </c>
      <c r="N5" s="221"/>
    </row>
    <row r="6" spans="2:17" ht="25.5" customHeight="1" x14ac:dyDescent="0.15">
      <c r="B6" s="295" t="s">
        <v>9</v>
      </c>
      <c r="C6" s="296"/>
      <c r="D6" s="296"/>
      <c r="E6" s="296"/>
      <c r="F6" s="296"/>
      <c r="G6" s="296"/>
      <c r="H6" s="296"/>
      <c r="I6" s="296"/>
      <c r="J6" s="296"/>
      <c r="K6" s="297"/>
      <c r="L6" s="199"/>
      <c r="M6" s="199">
        <v>373</v>
      </c>
      <c r="N6" s="199"/>
    </row>
    <row r="7" spans="2:17" ht="24.95" customHeight="1" thickBot="1" x14ac:dyDescent="0.2">
      <c r="B7" s="35" t="s">
        <v>10</v>
      </c>
      <c r="C7" s="298" t="s">
        <v>11</v>
      </c>
      <c r="D7" s="299"/>
      <c r="E7" s="36" t="s">
        <v>0</v>
      </c>
      <c r="F7" s="36" t="s">
        <v>12</v>
      </c>
      <c r="G7" s="36" t="s">
        <v>13</v>
      </c>
      <c r="H7" s="37" t="s">
        <v>1</v>
      </c>
      <c r="I7" s="37" t="s">
        <v>14</v>
      </c>
      <c r="J7" s="38" t="s">
        <v>15</v>
      </c>
      <c r="K7" s="39" t="s">
        <v>2</v>
      </c>
      <c r="M7" s="199">
        <f>+M5+M6</f>
        <v>1794</v>
      </c>
      <c r="P7" s="45"/>
      <c r="Q7" s="45"/>
    </row>
    <row r="8" spans="2:17" ht="30" customHeight="1" thickTop="1" x14ac:dyDescent="0.15">
      <c r="B8" s="177" t="s">
        <v>94</v>
      </c>
      <c r="C8" s="40" t="s">
        <v>93</v>
      </c>
      <c r="D8" s="40"/>
      <c r="E8" s="41" t="s">
        <v>17</v>
      </c>
      <c r="F8" s="42">
        <v>1</v>
      </c>
      <c r="G8" s="43"/>
      <c r="H8" s="46"/>
      <c r="I8" s="44">
        <f t="shared" ref="I8:I17" si="0">H8-J8</f>
        <v>0</v>
      </c>
      <c r="J8" s="48"/>
      <c r="K8" s="176"/>
      <c r="L8" s="207"/>
      <c r="P8" s="45"/>
      <c r="Q8" s="45"/>
    </row>
    <row r="9" spans="2:17" ht="30" customHeight="1" x14ac:dyDescent="0.15">
      <c r="B9" s="50"/>
      <c r="C9" s="40" t="s">
        <v>96</v>
      </c>
      <c r="D9" s="40"/>
      <c r="E9" s="41" t="s">
        <v>17</v>
      </c>
      <c r="F9" s="42">
        <v>1</v>
      </c>
      <c r="G9" s="43"/>
      <c r="H9" s="175"/>
      <c r="I9" s="44" t="e">
        <f t="shared" si="0"/>
        <v>#REF!</v>
      </c>
      <c r="J9" s="47" t="e">
        <f>INT(SUM(J6:J7)*#REF!)</f>
        <v>#REF!</v>
      </c>
      <c r="K9" s="266"/>
      <c r="L9" s="49"/>
      <c r="M9" s="229">
        <f>INT(+H8/1000)</f>
        <v>0</v>
      </c>
      <c r="N9" s="229"/>
      <c r="P9" s="45"/>
      <c r="Q9" s="45"/>
    </row>
    <row r="10" spans="2:17" ht="30" customHeight="1" x14ac:dyDescent="0.15">
      <c r="B10" s="50"/>
      <c r="C10" s="40" t="s">
        <v>97</v>
      </c>
      <c r="D10" s="40"/>
      <c r="E10" s="41" t="s">
        <v>17</v>
      </c>
      <c r="F10" s="42">
        <v>1</v>
      </c>
      <c r="G10" s="43"/>
      <c r="H10" s="46"/>
      <c r="I10" s="44" t="e">
        <f t="shared" si="0"/>
        <v>#REF!</v>
      </c>
      <c r="J10" s="47" t="e">
        <f>INT(SUM(J8)*#REF!)</f>
        <v>#REF!</v>
      </c>
      <c r="K10" s="265"/>
      <c r="L10" s="209"/>
      <c r="M10" s="229">
        <v>0.38</v>
      </c>
      <c r="N10" s="229"/>
      <c r="P10" s="45"/>
      <c r="Q10" s="45"/>
    </row>
    <row r="11" spans="2:17" ht="30" customHeight="1" x14ac:dyDescent="0.15">
      <c r="B11" s="50"/>
      <c r="C11" s="40" t="s">
        <v>98</v>
      </c>
      <c r="D11" s="40"/>
      <c r="E11" s="41"/>
      <c r="F11" s="42"/>
      <c r="G11" s="43"/>
      <c r="H11" s="175"/>
      <c r="I11" s="44"/>
      <c r="J11" s="44"/>
      <c r="K11" s="267"/>
      <c r="L11" s="209"/>
      <c r="M11" s="229">
        <f>+M9^M10</f>
        <v>0</v>
      </c>
      <c r="N11" s="229"/>
      <c r="P11" s="45"/>
      <c r="Q11" s="45"/>
    </row>
    <row r="12" spans="2:17" ht="30" customHeight="1" x14ac:dyDescent="0.15">
      <c r="B12" s="50"/>
      <c r="C12" s="279" t="s">
        <v>67</v>
      </c>
      <c r="D12" s="40"/>
      <c r="E12" s="41"/>
      <c r="F12" s="42"/>
      <c r="G12" s="43"/>
      <c r="H12" s="46"/>
      <c r="I12" s="44"/>
      <c r="J12" s="47"/>
      <c r="K12" s="208"/>
      <c r="L12" s="209"/>
      <c r="M12" s="229">
        <v>5.0999999999999996</v>
      </c>
      <c r="N12" s="229"/>
      <c r="P12" s="45"/>
      <c r="Q12" s="45"/>
    </row>
    <row r="13" spans="2:17" ht="30" customHeight="1" x14ac:dyDescent="0.15">
      <c r="B13" s="50"/>
      <c r="C13" s="40"/>
      <c r="D13" s="40"/>
      <c r="E13" s="41"/>
      <c r="F13" s="42"/>
      <c r="G13" s="43"/>
      <c r="H13" s="46"/>
      <c r="I13" s="44"/>
      <c r="J13" s="47"/>
      <c r="K13" s="208"/>
      <c r="L13" s="209"/>
      <c r="M13" s="229">
        <f>+M11*M12</f>
        <v>0</v>
      </c>
      <c r="N13" s="230">
        <f>ROUNDDOWN(M13*1000,-3)</f>
        <v>0</v>
      </c>
      <c r="P13" s="45"/>
      <c r="Q13" s="45"/>
    </row>
    <row r="14" spans="2:17" ht="30" customHeight="1" x14ac:dyDescent="0.15">
      <c r="B14" s="50"/>
      <c r="C14" s="40"/>
      <c r="D14" s="40"/>
      <c r="E14" s="41"/>
      <c r="F14" s="42"/>
      <c r="G14" s="43"/>
      <c r="H14" s="46"/>
      <c r="I14" s="44"/>
      <c r="J14" s="47"/>
      <c r="K14" s="215"/>
      <c r="L14" s="312"/>
      <c r="M14" s="313"/>
      <c r="N14" s="313"/>
      <c r="P14" s="45"/>
      <c r="Q14" s="45"/>
    </row>
    <row r="15" spans="2:17" ht="30" customHeight="1" x14ac:dyDescent="0.15">
      <c r="B15" s="166"/>
      <c r="C15" s="310"/>
      <c r="D15" s="311"/>
      <c r="E15" s="41"/>
      <c r="F15" s="42"/>
      <c r="G15" s="43"/>
      <c r="H15" s="46"/>
      <c r="I15" s="44"/>
      <c r="J15" s="47"/>
      <c r="K15" s="215"/>
      <c r="L15" s="131"/>
      <c r="M15" s="214"/>
      <c r="N15" s="214"/>
      <c r="P15" s="45"/>
      <c r="Q15" s="45"/>
    </row>
    <row r="16" spans="2:17" ht="30" customHeight="1" x14ac:dyDescent="0.15">
      <c r="B16" s="166"/>
      <c r="C16" s="167"/>
      <c r="D16" s="168"/>
      <c r="E16" s="41"/>
      <c r="F16" s="42"/>
      <c r="G16" s="43"/>
      <c r="H16" s="169"/>
      <c r="I16" s="44"/>
      <c r="J16" s="47"/>
      <c r="K16" s="211"/>
      <c r="L16" s="131"/>
      <c r="M16" s="214"/>
      <c r="N16" s="214"/>
      <c r="P16" s="45"/>
      <c r="Q16" s="45"/>
    </row>
    <row r="17" spans="2:17" ht="30" customHeight="1" x14ac:dyDescent="0.15">
      <c r="B17" s="51"/>
      <c r="C17" s="288" t="s">
        <v>18</v>
      </c>
      <c r="D17" s="300"/>
      <c r="E17" s="41"/>
      <c r="F17" s="42"/>
      <c r="G17" s="43"/>
      <c r="H17" s="100"/>
      <c r="I17" s="53" t="e">
        <f t="shared" si="0"/>
        <v>#REF!</v>
      </c>
      <c r="J17" s="54" t="e">
        <f>SUM(#REF!,J15)</f>
        <v>#REF!</v>
      </c>
      <c r="K17" s="55"/>
      <c r="M17" s="131"/>
      <c r="P17" s="45"/>
      <c r="Q17" s="45"/>
    </row>
    <row r="18" spans="2:17" ht="30" customHeight="1" x14ac:dyDescent="0.15">
      <c r="B18" s="51"/>
      <c r="C18" s="288" t="s">
        <v>18</v>
      </c>
      <c r="D18" s="300"/>
      <c r="E18" s="41"/>
      <c r="F18" s="42"/>
      <c r="G18" s="43"/>
      <c r="H18" s="52"/>
      <c r="I18" s="53"/>
      <c r="J18" s="54"/>
      <c r="K18" s="56"/>
      <c r="M18" s="131"/>
      <c r="N18" s="127"/>
      <c r="P18" s="45"/>
      <c r="Q18" s="45"/>
    </row>
    <row r="19" spans="2:17" ht="30" customHeight="1" thickBot="1" x14ac:dyDescent="0.2">
      <c r="B19" s="57"/>
      <c r="C19" s="290"/>
      <c r="D19" s="291"/>
      <c r="E19" s="58"/>
      <c r="F19" s="59"/>
      <c r="G19" s="60"/>
      <c r="H19" s="61"/>
      <c r="I19" s="62"/>
      <c r="J19" s="63"/>
      <c r="K19" s="64"/>
      <c r="L19" s="131"/>
      <c r="M19" s="131"/>
      <c r="P19" s="45"/>
      <c r="Q19" s="45"/>
    </row>
    <row r="20" spans="2:17" ht="3.75" customHeight="1" x14ac:dyDescent="0.2">
      <c r="B20" s="188"/>
      <c r="H20" s="70"/>
      <c r="I20" s="70"/>
      <c r="J20" s="70"/>
      <c r="L20" s="131"/>
      <c r="M20" s="131"/>
      <c r="P20" s="45"/>
      <c r="Q20" s="45"/>
    </row>
    <row r="21" spans="2:17" ht="17.25" customHeight="1" x14ac:dyDescent="0.15">
      <c r="B21" s="189"/>
      <c r="L21" s="131"/>
      <c r="M21" s="131"/>
      <c r="P21" s="45"/>
      <c r="Q21" s="45"/>
    </row>
    <row r="22" spans="2:17" ht="21" customHeight="1" x14ac:dyDescent="0.2">
      <c r="G22" s="190"/>
      <c r="H22" s="70"/>
      <c r="L22" s="131"/>
      <c r="M22" s="131"/>
      <c r="P22" s="45"/>
      <c r="Q22" s="45"/>
    </row>
    <row r="23" spans="2:17" ht="21" customHeight="1" x14ac:dyDescent="0.2">
      <c r="G23" s="190"/>
      <c r="H23" s="70"/>
      <c r="L23" s="131"/>
      <c r="M23" s="131"/>
      <c r="P23" s="45"/>
      <c r="Q23" s="45"/>
    </row>
    <row r="24" spans="2:17" ht="21" customHeight="1" x14ac:dyDescent="0.15">
      <c r="P24" s="45"/>
      <c r="Q24" s="45"/>
    </row>
  </sheetData>
  <mergeCells count="9">
    <mergeCell ref="C17:D17"/>
    <mergeCell ref="C18:D18"/>
    <mergeCell ref="C19:D19"/>
    <mergeCell ref="L2:N2"/>
    <mergeCell ref="H4:K4"/>
    <mergeCell ref="B6:K6"/>
    <mergeCell ref="C7:D7"/>
    <mergeCell ref="C15:D15"/>
    <mergeCell ref="L14:N14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1D732-F154-4BE9-8E9A-AA77665E2DB8}">
  <sheetPr>
    <tabColor rgb="FF7030A0"/>
  </sheetPr>
  <dimension ref="A1:K19"/>
  <sheetViews>
    <sheetView showZeros="0" zoomScale="85" zoomScaleNormal="85" workbookViewId="0">
      <selection activeCell="N20" sqref="N20"/>
    </sheetView>
  </sheetViews>
  <sheetFormatPr defaultColWidth="10.140625" defaultRowHeight="19.899999999999999" customHeight="1" x14ac:dyDescent="0.15"/>
  <cols>
    <col min="1" max="1" width="5.85546875" style="7" customWidth="1"/>
    <col min="2" max="2" width="25.42578125" style="7" customWidth="1"/>
    <col min="3" max="3" width="17.5703125" style="7" customWidth="1"/>
    <col min="4" max="9" width="11.7109375" style="7" customWidth="1"/>
    <col min="10" max="10" width="16.140625" style="7" customWidth="1"/>
    <col min="11" max="11" width="27.140625" style="7" customWidth="1"/>
    <col min="12" max="256" width="10.140625" style="7"/>
    <col min="257" max="257" width="5.85546875" style="7" customWidth="1"/>
    <col min="258" max="258" width="25.42578125" style="7" customWidth="1"/>
    <col min="259" max="259" width="22.85546875" style="7" customWidth="1"/>
    <col min="260" max="260" width="9.28515625" style="7" customWidth="1"/>
    <col min="261" max="265" width="9.140625" style="7" customWidth="1"/>
    <col min="266" max="266" width="13" style="7" customWidth="1"/>
    <col min="267" max="267" width="20" style="7" customWidth="1"/>
    <col min="268" max="512" width="10.140625" style="7"/>
    <col min="513" max="513" width="5.85546875" style="7" customWidth="1"/>
    <col min="514" max="514" width="25.42578125" style="7" customWidth="1"/>
    <col min="515" max="515" width="22.85546875" style="7" customWidth="1"/>
    <col min="516" max="516" width="9.28515625" style="7" customWidth="1"/>
    <col min="517" max="521" width="9.140625" style="7" customWidth="1"/>
    <col min="522" max="522" width="13" style="7" customWidth="1"/>
    <col min="523" max="523" width="20" style="7" customWidth="1"/>
    <col min="524" max="768" width="10.140625" style="7"/>
    <col min="769" max="769" width="5.85546875" style="7" customWidth="1"/>
    <col min="770" max="770" width="25.42578125" style="7" customWidth="1"/>
    <col min="771" max="771" width="22.85546875" style="7" customWidth="1"/>
    <col min="772" max="772" width="9.28515625" style="7" customWidth="1"/>
    <col min="773" max="777" width="9.140625" style="7" customWidth="1"/>
    <col min="778" max="778" width="13" style="7" customWidth="1"/>
    <col min="779" max="779" width="20" style="7" customWidth="1"/>
    <col min="780" max="1024" width="10.140625" style="7"/>
    <col min="1025" max="1025" width="5.85546875" style="7" customWidth="1"/>
    <col min="1026" max="1026" width="25.42578125" style="7" customWidth="1"/>
    <col min="1027" max="1027" width="22.85546875" style="7" customWidth="1"/>
    <col min="1028" max="1028" width="9.28515625" style="7" customWidth="1"/>
    <col min="1029" max="1033" width="9.140625" style="7" customWidth="1"/>
    <col min="1034" max="1034" width="13" style="7" customWidth="1"/>
    <col min="1035" max="1035" width="20" style="7" customWidth="1"/>
    <col min="1036" max="1280" width="10.140625" style="7"/>
    <col min="1281" max="1281" width="5.85546875" style="7" customWidth="1"/>
    <col min="1282" max="1282" width="25.42578125" style="7" customWidth="1"/>
    <col min="1283" max="1283" width="22.85546875" style="7" customWidth="1"/>
    <col min="1284" max="1284" width="9.28515625" style="7" customWidth="1"/>
    <col min="1285" max="1289" width="9.140625" style="7" customWidth="1"/>
    <col min="1290" max="1290" width="13" style="7" customWidth="1"/>
    <col min="1291" max="1291" width="20" style="7" customWidth="1"/>
    <col min="1292" max="1536" width="10.140625" style="7"/>
    <col min="1537" max="1537" width="5.85546875" style="7" customWidth="1"/>
    <col min="1538" max="1538" width="25.42578125" style="7" customWidth="1"/>
    <col min="1539" max="1539" width="22.85546875" style="7" customWidth="1"/>
    <col min="1540" max="1540" width="9.28515625" style="7" customWidth="1"/>
    <col min="1541" max="1545" width="9.140625" style="7" customWidth="1"/>
    <col min="1546" max="1546" width="13" style="7" customWidth="1"/>
    <col min="1547" max="1547" width="20" style="7" customWidth="1"/>
    <col min="1548" max="1792" width="10.140625" style="7"/>
    <col min="1793" max="1793" width="5.85546875" style="7" customWidth="1"/>
    <col min="1794" max="1794" width="25.42578125" style="7" customWidth="1"/>
    <col min="1795" max="1795" width="22.85546875" style="7" customWidth="1"/>
    <col min="1796" max="1796" width="9.28515625" style="7" customWidth="1"/>
    <col min="1797" max="1801" width="9.140625" style="7" customWidth="1"/>
    <col min="1802" max="1802" width="13" style="7" customWidth="1"/>
    <col min="1803" max="1803" width="20" style="7" customWidth="1"/>
    <col min="1804" max="2048" width="10.140625" style="7"/>
    <col min="2049" max="2049" width="5.85546875" style="7" customWidth="1"/>
    <col min="2050" max="2050" width="25.42578125" style="7" customWidth="1"/>
    <col min="2051" max="2051" width="22.85546875" style="7" customWidth="1"/>
    <col min="2052" max="2052" width="9.28515625" style="7" customWidth="1"/>
    <col min="2053" max="2057" width="9.140625" style="7" customWidth="1"/>
    <col min="2058" max="2058" width="13" style="7" customWidth="1"/>
    <col min="2059" max="2059" width="20" style="7" customWidth="1"/>
    <col min="2060" max="2304" width="10.140625" style="7"/>
    <col min="2305" max="2305" width="5.85546875" style="7" customWidth="1"/>
    <col min="2306" max="2306" width="25.42578125" style="7" customWidth="1"/>
    <col min="2307" max="2307" width="22.85546875" style="7" customWidth="1"/>
    <col min="2308" max="2308" width="9.28515625" style="7" customWidth="1"/>
    <col min="2309" max="2313" width="9.140625" style="7" customWidth="1"/>
    <col min="2314" max="2314" width="13" style="7" customWidth="1"/>
    <col min="2315" max="2315" width="20" style="7" customWidth="1"/>
    <col min="2316" max="2560" width="10.140625" style="7"/>
    <col min="2561" max="2561" width="5.85546875" style="7" customWidth="1"/>
    <col min="2562" max="2562" width="25.42578125" style="7" customWidth="1"/>
    <col min="2563" max="2563" width="22.85546875" style="7" customWidth="1"/>
    <col min="2564" max="2564" width="9.28515625" style="7" customWidth="1"/>
    <col min="2565" max="2569" width="9.140625" style="7" customWidth="1"/>
    <col min="2570" max="2570" width="13" style="7" customWidth="1"/>
    <col min="2571" max="2571" width="20" style="7" customWidth="1"/>
    <col min="2572" max="2816" width="10.140625" style="7"/>
    <col min="2817" max="2817" width="5.85546875" style="7" customWidth="1"/>
    <col min="2818" max="2818" width="25.42578125" style="7" customWidth="1"/>
    <col min="2819" max="2819" width="22.85546875" style="7" customWidth="1"/>
    <col min="2820" max="2820" width="9.28515625" style="7" customWidth="1"/>
    <col min="2821" max="2825" width="9.140625" style="7" customWidth="1"/>
    <col min="2826" max="2826" width="13" style="7" customWidth="1"/>
    <col min="2827" max="2827" width="20" style="7" customWidth="1"/>
    <col min="2828" max="3072" width="10.140625" style="7"/>
    <col min="3073" max="3073" width="5.85546875" style="7" customWidth="1"/>
    <col min="3074" max="3074" width="25.42578125" style="7" customWidth="1"/>
    <col min="3075" max="3075" width="22.85546875" style="7" customWidth="1"/>
    <col min="3076" max="3076" width="9.28515625" style="7" customWidth="1"/>
    <col min="3077" max="3081" width="9.140625" style="7" customWidth="1"/>
    <col min="3082" max="3082" width="13" style="7" customWidth="1"/>
    <col min="3083" max="3083" width="20" style="7" customWidth="1"/>
    <col min="3084" max="3328" width="10.140625" style="7"/>
    <col min="3329" max="3329" width="5.85546875" style="7" customWidth="1"/>
    <col min="3330" max="3330" width="25.42578125" style="7" customWidth="1"/>
    <col min="3331" max="3331" width="22.85546875" style="7" customWidth="1"/>
    <col min="3332" max="3332" width="9.28515625" style="7" customWidth="1"/>
    <col min="3333" max="3337" width="9.140625" style="7" customWidth="1"/>
    <col min="3338" max="3338" width="13" style="7" customWidth="1"/>
    <col min="3339" max="3339" width="20" style="7" customWidth="1"/>
    <col min="3340" max="3584" width="10.140625" style="7"/>
    <col min="3585" max="3585" width="5.85546875" style="7" customWidth="1"/>
    <col min="3586" max="3586" width="25.42578125" style="7" customWidth="1"/>
    <col min="3587" max="3587" width="22.85546875" style="7" customWidth="1"/>
    <col min="3588" max="3588" width="9.28515625" style="7" customWidth="1"/>
    <col min="3589" max="3593" width="9.140625" style="7" customWidth="1"/>
    <col min="3594" max="3594" width="13" style="7" customWidth="1"/>
    <col min="3595" max="3595" width="20" style="7" customWidth="1"/>
    <col min="3596" max="3840" width="10.140625" style="7"/>
    <col min="3841" max="3841" width="5.85546875" style="7" customWidth="1"/>
    <col min="3842" max="3842" width="25.42578125" style="7" customWidth="1"/>
    <col min="3843" max="3843" width="22.85546875" style="7" customWidth="1"/>
    <col min="3844" max="3844" width="9.28515625" style="7" customWidth="1"/>
    <col min="3845" max="3849" width="9.140625" style="7" customWidth="1"/>
    <col min="3850" max="3850" width="13" style="7" customWidth="1"/>
    <col min="3851" max="3851" width="20" style="7" customWidth="1"/>
    <col min="3852" max="4096" width="10.140625" style="7"/>
    <col min="4097" max="4097" width="5.85546875" style="7" customWidth="1"/>
    <col min="4098" max="4098" width="25.42578125" style="7" customWidth="1"/>
    <col min="4099" max="4099" width="22.85546875" style="7" customWidth="1"/>
    <col min="4100" max="4100" width="9.28515625" style="7" customWidth="1"/>
    <col min="4101" max="4105" width="9.140625" style="7" customWidth="1"/>
    <col min="4106" max="4106" width="13" style="7" customWidth="1"/>
    <col min="4107" max="4107" width="20" style="7" customWidth="1"/>
    <col min="4108" max="4352" width="10.140625" style="7"/>
    <col min="4353" max="4353" width="5.85546875" style="7" customWidth="1"/>
    <col min="4354" max="4354" width="25.42578125" style="7" customWidth="1"/>
    <col min="4355" max="4355" width="22.85546875" style="7" customWidth="1"/>
    <col min="4356" max="4356" width="9.28515625" style="7" customWidth="1"/>
    <col min="4357" max="4361" width="9.140625" style="7" customWidth="1"/>
    <col min="4362" max="4362" width="13" style="7" customWidth="1"/>
    <col min="4363" max="4363" width="20" style="7" customWidth="1"/>
    <col min="4364" max="4608" width="10.140625" style="7"/>
    <col min="4609" max="4609" width="5.85546875" style="7" customWidth="1"/>
    <col min="4610" max="4610" width="25.42578125" style="7" customWidth="1"/>
    <col min="4611" max="4611" width="22.85546875" style="7" customWidth="1"/>
    <col min="4612" max="4612" width="9.28515625" style="7" customWidth="1"/>
    <col min="4613" max="4617" width="9.140625" style="7" customWidth="1"/>
    <col min="4618" max="4618" width="13" style="7" customWidth="1"/>
    <col min="4619" max="4619" width="20" style="7" customWidth="1"/>
    <col min="4620" max="4864" width="10.140625" style="7"/>
    <col min="4865" max="4865" width="5.85546875" style="7" customWidth="1"/>
    <col min="4866" max="4866" width="25.42578125" style="7" customWidth="1"/>
    <col min="4867" max="4867" width="22.85546875" style="7" customWidth="1"/>
    <col min="4868" max="4868" width="9.28515625" style="7" customWidth="1"/>
    <col min="4869" max="4873" width="9.140625" style="7" customWidth="1"/>
    <col min="4874" max="4874" width="13" style="7" customWidth="1"/>
    <col min="4875" max="4875" width="20" style="7" customWidth="1"/>
    <col min="4876" max="5120" width="10.140625" style="7"/>
    <col min="5121" max="5121" width="5.85546875" style="7" customWidth="1"/>
    <col min="5122" max="5122" width="25.42578125" style="7" customWidth="1"/>
    <col min="5123" max="5123" width="22.85546875" style="7" customWidth="1"/>
    <col min="5124" max="5124" width="9.28515625" style="7" customWidth="1"/>
    <col min="5125" max="5129" width="9.140625" style="7" customWidth="1"/>
    <col min="5130" max="5130" width="13" style="7" customWidth="1"/>
    <col min="5131" max="5131" width="20" style="7" customWidth="1"/>
    <col min="5132" max="5376" width="10.140625" style="7"/>
    <col min="5377" max="5377" width="5.85546875" style="7" customWidth="1"/>
    <col min="5378" max="5378" width="25.42578125" style="7" customWidth="1"/>
    <col min="5379" max="5379" width="22.85546875" style="7" customWidth="1"/>
    <col min="5380" max="5380" width="9.28515625" style="7" customWidth="1"/>
    <col min="5381" max="5385" width="9.140625" style="7" customWidth="1"/>
    <col min="5386" max="5386" width="13" style="7" customWidth="1"/>
    <col min="5387" max="5387" width="20" style="7" customWidth="1"/>
    <col min="5388" max="5632" width="10.140625" style="7"/>
    <col min="5633" max="5633" width="5.85546875" style="7" customWidth="1"/>
    <col min="5634" max="5634" width="25.42578125" style="7" customWidth="1"/>
    <col min="5635" max="5635" width="22.85546875" style="7" customWidth="1"/>
    <col min="5636" max="5636" width="9.28515625" style="7" customWidth="1"/>
    <col min="5637" max="5641" width="9.140625" style="7" customWidth="1"/>
    <col min="5642" max="5642" width="13" style="7" customWidth="1"/>
    <col min="5643" max="5643" width="20" style="7" customWidth="1"/>
    <col min="5644" max="5888" width="10.140625" style="7"/>
    <col min="5889" max="5889" width="5.85546875" style="7" customWidth="1"/>
    <col min="5890" max="5890" width="25.42578125" style="7" customWidth="1"/>
    <col min="5891" max="5891" width="22.85546875" style="7" customWidth="1"/>
    <col min="5892" max="5892" width="9.28515625" style="7" customWidth="1"/>
    <col min="5893" max="5897" width="9.140625" style="7" customWidth="1"/>
    <col min="5898" max="5898" width="13" style="7" customWidth="1"/>
    <col min="5899" max="5899" width="20" style="7" customWidth="1"/>
    <col min="5900" max="6144" width="10.140625" style="7"/>
    <col min="6145" max="6145" width="5.85546875" style="7" customWidth="1"/>
    <col min="6146" max="6146" width="25.42578125" style="7" customWidth="1"/>
    <col min="6147" max="6147" width="22.85546875" style="7" customWidth="1"/>
    <col min="6148" max="6148" width="9.28515625" style="7" customWidth="1"/>
    <col min="6149" max="6153" width="9.140625" style="7" customWidth="1"/>
    <col min="6154" max="6154" width="13" style="7" customWidth="1"/>
    <col min="6155" max="6155" width="20" style="7" customWidth="1"/>
    <col min="6156" max="6400" width="10.140625" style="7"/>
    <col min="6401" max="6401" width="5.85546875" style="7" customWidth="1"/>
    <col min="6402" max="6402" width="25.42578125" style="7" customWidth="1"/>
    <col min="6403" max="6403" width="22.85546875" style="7" customWidth="1"/>
    <col min="6404" max="6404" width="9.28515625" style="7" customWidth="1"/>
    <col min="6405" max="6409" width="9.140625" style="7" customWidth="1"/>
    <col min="6410" max="6410" width="13" style="7" customWidth="1"/>
    <col min="6411" max="6411" width="20" style="7" customWidth="1"/>
    <col min="6412" max="6656" width="10.140625" style="7"/>
    <col min="6657" max="6657" width="5.85546875" style="7" customWidth="1"/>
    <col min="6658" max="6658" width="25.42578125" style="7" customWidth="1"/>
    <col min="6659" max="6659" width="22.85546875" style="7" customWidth="1"/>
    <col min="6660" max="6660" width="9.28515625" style="7" customWidth="1"/>
    <col min="6661" max="6665" width="9.140625" style="7" customWidth="1"/>
    <col min="6666" max="6666" width="13" style="7" customWidth="1"/>
    <col min="6667" max="6667" width="20" style="7" customWidth="1"/>
    <col min="6668" max="6912" width="10.140625" style="7"/>
    <col min="6913" max="6913" width="5.85546875" style="7" customWidth="1"/>
    <col min="6914" max="6914" width="25.42578125" style="7" customWidth="1"/>
    <col min="6915" max="6915" width="22.85546875" style="7" customWidth="1"/>
    <col min="6916" max="6916" width="9.28515625" style="7" customWidth="1"/>
    <col min="6917" max="6921" width="9.140625" style="7" customWidth="1"/>
    <col min="6922" max="6922" width="13" style="7" customWidth="1"/>
    <col min="6923" max="6923" width="20" style="7" customWidth="1"/>
    <col min="6924" max="7168" width="10.140625" style="7"/>
    <col min="7169" max="7169" width="5.85546875" style="7" customWidth="1"/>
    <col min="7170" max="7170" width="25.42578125" style="7" customWidth="1"/>
    <col min="7171" max="7171" width="22.85546875" style="7" customWidth="1"/>
    <col min="7172" max="7172" width="9.28515625" style="7" customWidth="1"/>
    <col min="7173" max="7177" width="9.140625" style="7" customWidth="1"/>
    <col min="7178" max="7178" width="13" style="7" customWidth="1"/>
    <col min="7179" max="7179" width="20" style="7" customWidth="1"/>
    <col min="7180" max="7424" width="10.140625" style="7"/>
    <col min="7425" max="7425" width="5.85546875" style="7" customWidth="1"/>
    <col min="7426" max="7426" width="25.42578125" style="7" customWidth="1"/>
    <col min="7427" max="7427" width="22.85546875" style="7" customWidth="1"/>
    <col min="7428" max="7428" width="9.28515625" style="7" customWidth="1"/>
    <col min="7429" max="7433" width="9.140625" style="7" customWidth="1"/>
    <col min="7434" max="7434" width="13" style="7" customWidth="1"/>
    <col min="7435" max="7435" width="20" style="7" customWidth="1"/>
    <col min="7436" max="7680" width="10.140625" style="7"/>
    <col min="7681" max="7681" width="5.85546875" style="7" customWidth="1"/>
    <col min="7682" max="7682" width="25.42578125" style="7" customWidth="1"/>
    <col min="7683" max="7683" width="22.85546875" style="7" customWidth="1"/>
    <col min="7684" max="7684" width="9.28515625" style="7" customWidth="1"/>
    <col min="7685" max="7689" width="9.140625" style="7" customWidth="1"/>
    <col min="7690" max="7690" width="13" style="7" customWidth="1"/>
    <col min="7691" max="7691" width="20" style="7" customWidth="1"/>
    <col min="7692" max="7936" width="10.140625" style="7"/>
    <col min="7937" max="7937" width="5.85546875" style="7" customWidth="1"/>
    <col min="7938" max="7938" width="25.42578125" style="7" customWidth="1"/>
    <col min="7939" max="7939" width="22.85546875" style="7" customWidth="1"/>
    <col min="7940" max="7940" width="9.28515625" style="7" customWidth="1"/>
    <col min="7941" max="7945" width="9.140625" style="7" customWidth="1"/>
    <col min="7946" max="7946" width="13" style="7" customWidth="1"/>
    <col min="7947" max="7947" width="20" style="7" customWidth="1"/>
    <col min="7948" max="8192" width="10.140625" style="7"/>
    <col min="8193" max="8193" width="5.85546875" style="7" customWidth="1"/>
    <col min="8194" max="8194" width="25.42578125" style="7" customWidth="1"/>
    <col min="8195" max="8195" width="22.85546875" style="7" customWidth="1"/>
    <col min="8196" max="8196" width="9.28515625" style="7" customWidth="1"/>
    <col min="8197" max="8201" width="9.140625" style="7" customWidth="1"/>
    <col min="8202" max="8202" width="13" style="7" customWidth="1"/>
    <col min="8203" max="8203" width="20" style="7" customWidth="1"/>
    <col min="8204" max="8448" width="10.140625" style="7"/>
    <col min="8449" max="8449" width="5.85546875" style="7" customWidth="1"/>
    <col min="8450" max="8450" width="25.42578125" style="7" customWidth="1"/>
    <col min="8451" max="8451" width="22.85546875" style="7" customWidth="1"/>
    <col min="8452" max="8452" width="9.28515625" style="7" customWidth="1"/>
    <col min="8453" max="8457" width="9.140625" style="7" customWidth="1"/>
    <col min="8458" max="8458" width="13" style="7" customWidth="1"/>
    <col min="8459" max="8459" width="20" style="7" customWidth="1"/>
    <col min="8460" max="8704" width="10.140625" style="7"/>
    <col min="8705" max="8705" width="5.85546875" style="7" customWidth="1"/>
    <col min="8706" max="8706" width="25.42578125" style="7" customWidth="1"/>
    <col min="8707" max="8707" width="22.85546875" style="7" customWidth="1"/>
    <col min="8708" max="8708" width="9.28515625" style="7" customWidth="1"/>
    <col min="8709" max="8713" width="9.140625" style="7" customWidth="1"/>
    <col min="8714" max="8714" width="13" style="7" customWidth="1"/>
    <col min="8715" max="8715" width="20" style="7" customWidth="1"/>
    <col min="8716" max="8960" width="10.140625" style="7"/>
    <col min="8961" max="8961" width="5.85546875" style="7" customWidth="1"/>
    <col min="8962" max="8962" width="25.42578125" style="7" customWidth="1"/>
    <col min="8963" max="8963" width="22.85546875" style="7" customWidth="1"/>
    <col min="8964" max="8964" width="9.28515625" style="7" customWidth="1"/>
    <col min="8965" max="8969" width="9.140625" style="7" customWidth="1"/>
    <col min="8970" max="8970" width="13" style="7" customWidth="1"/>
    <col min="8971" max="8971" width="20" style="7" customWidth="1"/>
    <col min="8972" max="9216" width="10.140625" style="7"/>
    <col min="9217" max="9217" width="5.85546875" style="7" customWidth="1"/>
    <col min="9218" max="9218" width="25.42578125" style="7" customWidth="1"/>
    <col min="9219" max="9219" width="22.85546875" style="7" customWidth="1"/>
    <col min="9220" max="9220" width="9.28515625" style="7" customWidth="1"/>
    <col min="9221" max="9225" width="9.140625" style="7" customWidth="1"/>
    <col min="9226" max="9226" width="13" style="7" customWidth="1"/>
    <col min="9227" max="9227" width="20" style="7" customWidth="1"/>
    <col min="9228" max="9472" width="10.140625" style="7"/>
    <col min="9473" max="9473" width="5.85546875" style="7" customWidth="1"/>
    <col min="9474" max="9474" width="25.42578125" style="7" customWidth="1"/>
    <col min="9475" max="9475" width="22.85546875" style="7" customWidth="1"/>
    <col min="9476" max="9476" width="9.28515625" style="7" customWidth="1"/>
    <col min="9477" max="9481" width="9.140625" style="7" customWidth="1"/>
    <col min="9482" max="9482" width="13" style="7" customWidth="1"/>
    <col min="9483" max="9483" width="20" style="7" customWidth="1"/>
    <col min="9484" max="9728" width="10.140625" style="7"/>
    <col min="9729" max="9729" width="5.85546875" style="7" customWidth="1"/>
    <col min="9730" max="9730" width="25.42578125" style="7" customWidth="1"/>
    <col min="9731" max="9731" width="22.85546875" style="7" customWidth="1"/>
    <col min="9732" max="9732" width="9.28515625" style="7" customWidth="1"/>
    <col min="9733" max="9737" width="9.140625" style="7" customWidth="1"/>
    <col min="9738" max="9738" width="13" style="7" customWidth="1"/>
    <col min="9739" max="9739" width="20" style="7" customWidth="1"/>
    <col min="9740" max="9984" width="10.140625" style="7"/>
    <col min="9985" max="9985" width="5.85546875" style="7" customWidth="1"/>
    <col min="9986" max="9986" width="25.42578125" style="7" customWidth="1"/>
    <col min="9987" max="9987" width="22.85546875" style="7" customWidth="1"/>
    <col min="9988" max="9988" width="9.28515625" style="7" customWidth="1"/>
    <col min="9989" max="9993" width="9.140625" style="7" customWidth="1"/>
    <col min="9994" max="9994" width="13" style="7" customWidth="1"/>
    <col min="9995" max="9995" width="20" style="7" customWidth="1"/>
    <col min="9996" max="10240" width="10.140625" style="7"/>
    <col min="10241" max="10241" width="5.85546875" style="7" customWidth="1"/>
    <col min="10242" max="10242" width="25.42578125" style="7" customWidth="1"/>
    <col min="10243" max="10243" width="22.85546875" style="7" customWidth="1"/>
    <col min="10244" max="10244" width="9.28515625" style="7" customWidth="1"/>
    <col min="10245" max="10249" width="9.140625" style="7" customWidth="1"/>
    <col min="10250" max="10250" width="13" style="7" customWidth="1"/>
    <col min="10251" max="10251" width="20" style="7" customWidth="1"/>
    <col min="10252" max="10496" width="10.140625" style="7"/>
    <col min="10497" max="10497" width="5.85546875" style="7" customWidth="1"/>
    <col min="10498" max="10498" width="25.42578125" style="7" customWidth="1"/>
    <col min="10499" max="10499" width="22.85546875" style="7" customWidth="1"/>
    <col min="10500" max="10500" width="9.28515625" style="7" customWidth="1"/>
    <col min="10501" max="10505" width="9.140625" style="7" customWidth="1"/>
    <col min="10506" max="10506" width="13" style="7" customWidth="1"/>
    <col min="10507" max="10507" width="20" style="7" customWidth="1"/>
    <col min="10508" max="10752" width="10.140625" style="7"/>
    <col min="10753" max="10753" width="5.85546875" style="7" customWidth="1"/>
    <col min="10754" max="10754" width="25.42578125" style="7" customWidth="1"/>
    <col min="10755" max="10755" width="22.85546875" style="7" customWidth="1"/>
    <col min="10756" max="10756" width="9.28515625" style="7" customWidth="1"/>
    <col min="10757" max="10761" width="9.140625" style="7" customWidth="1"/>
    <col min="10762" max="10762" width="13" style="7" customWidth="1"/>
    <col min="10763" max="10763" width="20" style="7" customWidth="1"/>
    <col min="10764" max="11008" width="10.140625" style="7"/>
    <col min="11009" max="11009" width="5.85546875" style="7" customWidth="1"/>
    <col min="11010" max="11010" width="25.42578125" style="7" customWidth="1"/>
    <col min="11011" max="11011" width="22.85546875" style="7" customWidth="1"/>
    <col min="11012" max="11012" width="9.28515625" style="7" customWidth="1"/>
    <col min="11013" max="11017" width="9.140625" style="7" customWidth="1"/>
    <col min="11018" max="11018" width="13" style="7" customWidth="1"/>
    <col min="11019" max="11019" width="20" style="7" customWidth="1"/>
    <col min="11020" max="11264" width="10.140625" style="7"/>
    <col min="11265" max="11265" width="5.85546875" style="7" customWidth="1"/>
    <col min="11266" max="11266" width="25.42578125" style="7" customWidth="1"/>
    <col min="11267" max="11267" width="22.85546875" style="7" customWidth="1"/>
    <col min="11268" max="11268" width="9.28515625" style="7" customWidth="1"/>
    <col min="11269" max="11273" width="9.140625" style="7" customWidth="1"/>
    <col min="11274" max="11274" width="13" style="7" customWidth="1"/>
    <col min="11275" max="11275" width="20" style="7" customWidth="1"/>
    <col min="11276" max="11520" width="10.140625" style="7"/>
    <col min="11521" max="11521" width="5.85546875" style="7" customWidth="1"/>
    <col min="11522" max="11522" width="25.42578125" style="7" customWidth="1"/>
    <col min="11523" max="11523" width="22.85546875" style="7" customWidth="1"/>
    <col min="11524" max="11524" width="9.28515625" style="7" customWidth="1"/>
    <col min="11525" max="11529" width="9.140625" style="7" customWidth="1"/>
    <col min="11530" max="11530" width="13" style="7" customWidth="1"/>
    <col min="11531" max="11531" width="20" style="7" customWidth="1"/>
    <col min="11532" max="11776" width="10.140625" style="7"/>
    <col min="11777" max="11777" width="5.85546875" style="7" customWidth="1"/>
    <col min="11778" max="11778" width="25.42578125" style="7" customWidth="1"/>
    <col min="11779" max="11779" width="22.85546875" style="7" customWidth="1"/>
    <col min="11780" max="11780" width="9.28515625" style="7" customWidth="1"/>
    <col min="11781" max="11785" width="9.140625" style="7" customWidth="1"/>
    <col min="11786" max="11786" width="13" style="7" customWidth="1"/>
    <col min="11787" max="11787" width="20" style="7" customWidth="1"/>
    <col min="11788" max="12032" width="10.140625" style="7"/>
    <col min="12033" max="12033" width="5.85546875" style="7" customWidth="1"/>
    <col min="12034" max="12034" width="25.42578125" style="7" customWidth="1"/>
    <col min="12035" max="12035" width="22.85546875" style="7" customWidth="1"/>
    <col min="12036" max="12036" width="9.28515625" style="7" customWidth="1"/>
    <col min="12037" max="12041" width="9.140625" style="7" customWidth="1"/>
    <col min="12042" max="12042" width="13" style="7" customWidth="1"/>
    <col min="12043" max="12043" width="20" style="7" customWidth="1"/>
    <col min="12044" max="12288" width="10.140625" style="7"/>
    <col min="12289" max="12289" width="5.85546875" style="7" customWidth="1"/>
    <col min="12290" max="12290" width="25.42578125" style="7" customWidth="1"/>
    <col min="12291" max="12291" width="22.85546875" style="7" customWidth="1"/>
    <col min="12292" max="12292" width="9.28515625" style="7" customWidth="1"/>
    <col min="12293" max="12297" width="9.140625" style="7" customWidth="1"/>
    <col min="12298" max="12298" width="13" style="7" customWidth="1"/>
    <col min="12299" max="12299" width="20" style="7" customWidth="1"/>
    <col min="12300" max="12544" width="10.140625" style="7"/>
    <col min="12545" max="12545" width="5.85546875" style="7" customWidth="1"/>
    <col min="12546" max="12546" width="25.42578125" style="7" customWidth="1"/>
    <col min="12547" max="12547" width="22.85546875" style="7" customWidth="1"/>
    <col min="12548" max="12548" width="9.28515625" style="7" customWidth="1"/>
    <col min="12549" max="12553" width="9.140625" style="7" customWidth="1"/>
    <col min="12554" max="12554" width="13" style="7" customWidth="1"/>
    <col min="12555" max="12555" width="20" style="7" customWidth="1"/>
    <col min="12556" max="12800" width="10.140625" style="7"/>
    <col min="12801" max="12801" width="5.85546875" style="7" customWidth="1"/>
    <col min="12802" max="12802" width="25.42578125" style="7" customWidth="1"/>
    <col min="12803" max="12803" width="22.85546875" style="7" customWidth="1"/>
    <col min="12804" max="12804" width="9.28515625" style="7" customWidth="1"/>
    <col min="12805" max="12809" width="9.140625" style="7" customWidth="1"/>
    <col min="12810" max="12810" width="13" style="7" customWidth="1"/>
    <col min="12811" max="12811" width="20" style="7" customWidth="1"/>
    <col min="12812" max="13056" width="10.140625" style="7"/>
    <col min="13057" max="13057" width="5.85546875" style="7" customWidth="1"/>
    <col min="13058" max="13058" width="25.42578125" style="7" customWidth="1"/>
    <col min="13059" max="13059" width="22.85546875" style="7" customWidth="1"/>
    <col min="13060" max="13060" width="9.28515625" style="7" customWidth="1"/>
    <col min="13061" max="13065" width="9.140625" style="7" customWidth="1"/>
    <col min="13066" max="13066" width="13" style="7" customWidth="1"/>
    <col min="13067" max="13067" width="20" style="7" customWidth="1"/>
    <col min="13068" max="13312" width="10.140625" style="7"/>
    <col min="13313" max="13313" width="5.85546875" style="7" customWidth="1"/>
    <col min="13314" max="13314" width="25.42578125" style="7" customWidth="1"/>
    <col min="13315" max="13315" width="22.85546875" style="7" customWidth="1"/>
    <col min="13316" max="13316" width="9.28515625" style="7" customWidth="1"/>
    <col min="13317" max="13321" width="9.140625" style="7" customWidth="1"/>
    <col min="13322" max="13322" width="13" style="7" customWidth="1"/>
    <col min="13323" max="13323" width="20" style="7" customWidth="1"/>
    <col min="13324" max="13568" width="10.140625" style="7"/>
    <col min="13569" max="13569" width="5.85546875" style="7" customWidth="1"/>
    <col min="13570" max="13570" width="25.42578125" style="7" customWidth="1"/>
    <col min="13571" max="13571" width="22.85546875" style="7" customWidth="1"/>
    <col min="13572" max="13572" width="9.28515625" style="7" customWidth="1"/>
    <col min="13573" max="13577" width="9.140625" style="7" customWidth="1"/>
    <col min="13578" max="13578" width="13" style="7" customWidth="1"/>
    <col min="13579" max="13579" width="20" style="7" customWidth="1"/>
    <col min="13580" max="13824" width="10.140625" style="7"/>
    <col min="13825" max="13825" width="5.85546875" style="7" customWidth="1"/>
    <col min="13826" max="13826" width="25.42578125" style="7" customWidth="1"/>
    <col min="13827" max="13827" width="22.85546875" style="7" customWidth="1"/>
    <col min="13828" max="13828" width="9.28515625" style="7" customWidth="1"/>
    <col min="13829" max="13833" width="9.140625" style="7" customWidth="1"/>
    <col min="13834" max="13834" width="13" style="7" customWidth="1"/>
    <col min="13835" max="13835" width="20" style="7" customWidth="1"/>
    <col min="13836" max="14080" width="10.140625" style="7"/>
    <col min="14081" max="14081" width="5.85546875" style="7" customWidth="1"/>
    <col min="14082" max="14082" width="25.42578125" style="7" customWidth="1"/>
    <col min="14083" max="14083" width="22.85546875" style="7" customWidth="1"/>
    <col min="14084" max="14084" width="9.28515625" style="7" customWidth="1"/>
    <col min="14085" max="14089" width="9.140625" style="7" customWidth="1"/>
    <col min="14090" max="14090" width="13" style="7" customWidth="1"/>
    <col min="14091" max="14091" width="20" style="7" customWidth="1"/>
    <col min="14092" max="14336" width="10.140625" style="7"/>
    <col min="14337" max="14337" width="5.85546875" style="7" customWidth="1"/>
    <col min="14338" max="14338" width="25.42578125" style="7" customWidth="1"/>
    <col min="14339" max="14339" width="22.85546875" style="7" customWidth="1"/>
    <col min="14340" max="14340" width="9.28515625" style="7" customWidth="1"/>
    <col min="14341" max="14345" width="9.140625" style="7" customWidth="1"/>
    <col min="14346" max="14346" width="13" style="7" customWidth="1"/>
    <col min="14347" max="14347" width="20" style="7" customWidth="1"/>
    <col min="14348" max="14592" width="10.140625" style="7"/>
    <col min="14593" max="14593" width="5.85546875" style="7" customWidth="1"/>
    <col min="14594" max="14594" width="25.42578125" style="7" customWidth="1"/>
    <col min="14595" max="14595" width="22.85546875" style="7" customWidth="1"/>
    <col min="14596" max="14596" width="9.28515625" style="7" customWidth="1"/>
    <col min="14597" max="14601" width="9.140625" style="7" customWidth="1"/>
    <col min="14602" max="14602" width="13" style="7" customWidth="1"/>
    <col min="14603" max="14603" width="20" style="7" customWidth="1"/>
    <col min="14604" max="14848" width="10.140625" style="7"/>
    <col min="14849" max="14849" width="5.85546875" style="7" customWidth="1"/>
    <col min="14850" max="14850" width="25.42578125" style="7" customWidth="1"/>
    <col min="14851" max="14851" width="22.85546875" style="7" customWidth="1"/>
    <col min="14852" max="14852" width="9.28515625" style="7" customWidth="1"/>
    <col min="14853" max="14857" width="9.140625" style="7" customWidth="1"/>
    <col min="14858" max="14858" width="13" style="7" customWidth="1"/>
    <col min="14859" max="14859" width="20" style="7" customWidth="1"/>
    <col min="14860" max="15104" width="10.140625" style="7"/>
    <col min="15105" max="15105" width="5.85546875" style="7" customWidth="1"/>
    <col min="15106" max="15106" width="25.42578125" style="7" customWidth="1"/>
    <col min="15107" max="15107" width="22.85546875" style="7" customWidth="1"/>
    <col min="15108" max="15108" width="9.28515625" style="7" customWidth="1"/>
    <col min="15109" max="15113" width="9.140625" style="7" customWidth="1"/>
    <col min="15114" max="15114" width="13" style="7" customWidth="1"/>
    <col min="15115" max="15115" width="20" style="7" customWidth="1"/>
    <col min="15116" max="15360" width="10.140625" style="7"/>
    <col min="15361" max="15361" width="5.85546875" style="7" customWidth="1"/>
    <col min="15362" max="15362" width="25.42578125" style="7" customWidth="1"/>
    <col min="15363" max="15363" width="22.85546875" style="7" customWidth="1"/>
    <col min="15364" max="15364" width="9.28515625" style="7" customWidth="1"/>
    <col min="15365" max="15369" width="9.140625" style="7" customWidth="1"/>
    <col min="15370" max="15370" width="13" style="7" customWidth="1"/>
    <col min="15371" max="15371" width="20" style="7" customWidth="1"/>
    <col min="15372" max="15616" width="10.140625" style="7"/>
    <col min="15617" max="15617" width="5.85546875" style="7" customWidth="1"/>
    <col min="15618" max="15618" width="25.42578125" style="7" customWidth="1"/>
    <col min="15619" max="15619" width="22.85546875" style="7" customWidth="1"/>
    <col min="15620" max="15620" width="9.28515625" style="7" customWidth="1"/>
    <col min="15621" max="15625" width="9.140625" style="7" customWidth="1"/>
    <col min="15626" max="15626" width="13" style="7" customWidth="1"/>
    <col min="15627" max="15627" width="20" style="7" customWidth="1"/>
    <col min="15628" max="15872" width="10.140625" style="7"/>
    <col min="15873" max="15873" width="5.85546875" style="7" customWidth="1"/>
    <col min="15874" max="15874" width="25.42578125" style="7" customWidth="1"/>
    <col min="15875" max="15875" width="22.85546875" style="7" customWidth="1"/>
    <col min="15876" max="15876" width="9.28515625" style="7" customWidth="1"/>
    <col min="15877" max="15881" width="9.140625" style="7" customWidth="1"/>
    <col min="15882" max="15882" width="13" style="7" customWidth="1"/>
    <col min="15883" max="15883" width="20" style="7" customWidth="1"/>
    <col min="15884" max="16128" width="10.140625" style="7"/>
    <col min="16129" max="16129" width="5.85546875" style="7" customWidth="1"/>
    <col min="16130" max="16130" width="25.42578125" style="7" customWidth="1"/>
    <col min="16131" max="16131" width="22.85546875" style="7" customWidth="1"/>
    <col min="16132" max="16132" width="9.28515625" style="7" customWidth="1"/>
    <col min="16133" max="16137" width="9.140625" style="7" customWidth="1"/>
    <col min="16138" max="16138" width="13" style="7" customWidth="1"/>
    <col min="16139" max="16139" width="20" style="7" customWidth="1"/>
    <col min="16140" max="16384" width="10.140625" style="7"/>
  </cols>
  <sheetData>
    <row r="1" spans="1:11" s="2" customFormat="1" ht="3" customHeight="1" x14ac:dyDescent="0.15">
      <c r="A1" s="15"/>
      <c r="B1" s="16"/>
      <c r="C1" s="16"/>
      <c r="D1" s="17"/>
      <c r="E1" s="17"/>
      <c r="F1" s="17"/>
      <c r="G1" s="17"/>
      <c r="H1" s="17"/>
      <c r="I1" s="17"/>
      <c r="J1" s="17"/>
      <c r="K1" s="1"/>
    </row>
    <row r="2" spans="1:11" s="4" customFormat="1" ht="60.75" customHeight="1" thickBot="1" x14ac:dyDescent="0.2">
      <c r="A2" s="314" t="s">
        <v>95</v>
      </c>
      <c r="B2" s="315"/>
      <c r="C2" s="315"/>
      <c r="D2" s="315"/>
      <c r="E2" s="315"/>
      <c r="F2" s="315"/>
      <c r="G2" s="315"/>
      <c r="H2" s="315"/>
      <c r="I2" s="315"/>
      <c r="J2" s="315"/>
      <c r="K2" s="316"/>
    </row>
    <row r="3" spans="1:11" s="4" customFormat="1" ht="27" customHeight="1" x14ac:dyDescent="0.15">
      <c r="A3" s="8"/>
      <c r="B3" s="236"/>
      <c r="C3" s="10" t="s">
        <v>124</v>
      </c>
      <c r="D3" s="237" t="s">
        <v>68</v>
      </c>
      <c r="E3" s="238" t="s">
        <v>80</v>
      </c>
      <c r="F3" s="239" t="s">
        <v>69</v>
      </c>
      <c r="G3" s="240" t="s">
        <v>70</v>
      </c>
      <c r="H3" s="240" t="s">
        <v>71</v>
      </c>
      <c r="I3" s="240" t="s">
        <v>72</v>
      </c>
      <c r="J3" s="241" t="s">
        <v>8</v>
      </c>
      <c r="K3" s="304" t="s">
        <v>73</v>
      </c>
    </row>
    <row r="4" spans="1:11" s="4" customFormat="1" ht="27" customHeight="1" thickBot="1" x14ac:dyDescent="0.2">
      <c r="A4" s="274" t="s">
        <v>120</v>
      </c>
      <c r="B4" s="12"/>
      <c r="C4" s="13"/>
      <c r="D4" s="242"/>
      <c r="E4" s="242"/>
      <c r="F4" s="242"/>
      <c r="G4" s="242"/>
      <c r="H4" s="242"/>
      <c r="I4" s="242"/>
      <c r="J4" s="243" t="s">
        <v>7</v>
      </c>
      <c r="K4" s="305"/>
    </row>
    <row r="5" spans="1:11" s="4" customFormat="1" ht="24.75" customHeight="1" thickTop="1" x14ac:dyDescent="0.15">
      <c r="A5" s="244" t="s">
        <v>74</v>
      </c>
      <c r="B5" s="319" t="s">
        <v>121</v>
      </c>
      <c r="C5" s="320"/>
      <c r="D5" s="275"/>
      <c r="E5" s="276"/>
      <c r="F5" s="276"/>
      <c r="G5" s="276"/>
      <c r="H5" s="276"/>
      <c r="I5" s="276"/>
      <c r="J5" s="247">
        <f>INT((($D$4*D5)+($E$4*E5)+($F$4*F5)+($G$4*G5)+($H$4*H5)+($I$4*I5)))</f>
        <v>0</v>
      </c>
      <c r="K5" s="173" t="s">
        <v>126</v>
      </c>
    </row>
    <row r="6" spans="1:11" s="4" customFormat="1" ht="24.75" customHeight="1" x14ac:dyDescent="0.15">
      <c r="A6" s="244"/>
      <c r="B6" s="245"/>
      <c r="C6" s="246"/>
      <c r="D6" s="275"/>
      <c r="E6" s="276"/>
      <c r="F6" s="276"/>
      <c r="G6" s="276"/>
      <c r="H6" s="276"/>
      <c r="I6" s="276"/>
      <c r="J6" s="247">
        <f>+J5*0.1</f>
        <v>0</v>
      </c>
      <c r="K6" s="173" t="s">
        <v>127</v>
      </c>
    </row>
    <row r="7" spans="1:11" s="4" customFormat="1" ht="24.75" customHeight="1" x14ac:dyDescent="0.15">
      <c r="A7" s="244"/>
      <c r="B7" s="245"/>
      <c r="C7" s="246"/>
      <c r="D7" s="275"/>
      <c r="E7" s="276"/>
      <c r="F7" s="276"/>
      <c r="G7" s="276"/>
      <c r="H7" s="276"/>
      <c r="I7" s="276"/>
      <c r="J7" s="247"/>
      <c r="K7" s="173"/>
    </row>
    <row r="8" spans="1:11" s="4" customFormat="1" ht="24.75" customHeight="1" x14ac:dyDescent="0.15">
      <c r="A8" s="244" t="s">
        <v>75</v>
      </c>
      <c r="B8" s="317" t="s">
        <v>122</v>
      </c>
      <c r="C8" s="318"/>
      <c r="D8" s="275"/>
      <c r="E8" s="276"/>
      <c r="F8" s="276"/>
      <c r="G8" s="276"/>
      <c r="H8" s="276"/>
      <c r="I8" s="276"/>
      <c r="J8" s="247">
        <f t="shared" ref="J8" si="0">INT(($D$4*D8)+($E$4*E8)+($F$4*F8)+($G$4*G8)+($H$4*H8)+($I$4*I8))</f>
        <v>0</v>
      </c>
      <c r="K8" s="173" t="s">
        <v>128</v>
      </c>
    </row>
    <row r="9" spans="1:11" s="4" customFormat="1" ht="24.75" customHeight="1" x14ac:dyDescent="0.15">
      <c r="A9" s="244"/>
      <c r="B9" s="317"/>
      <c r="C9" s="318"/>
      <c r="D9" s="275"/>
      <c r="E9" s="276"/>
      <c r="F9" s="276"/>
      <c r="G9" s="276"/>
      <c r="H9" s="276"/>
      <c r="I9" s="276"/>
      <c r="J9" s="247"/>
      <c r="K9" s="173"/>
    </row>
    <row r="10" spans="1:11" s="4" customFormat="1" ht="24.75" customHeight="1" x14ac:dyDescent="0.15">
      <c r="A10" s="244"/>
      <c r="B10" s="317"/>
      <c r="C10" s="318"/>
      <c r="D10" s="226"/>
      <c r="E10" s="227"/>
      <c r="F10" s="227"/>
      <c r="G10" s="227"/>
      <c r="H10" s="227"/>
      <c r="I10" s="227"/>
      <c r="J10" s="247"/>
      <c r="K10" s="173"/>
    </row>
    <row r="11" spans="1:11" s="4" customFormat="1" ht="24.75" customHeight="1" x14ac:dyDescent="0.15">
      <c r="A11" s="280" t="s">
        <v>140</v>
      </c>
      <c r="B11" s="317" t="s">
        <v>141</v>
      </c>
      <c r="C11" s="318"/>
      <c r="D11" s="226"/>
      <c r="E11" s="276"/>
      <c r="F11" s="276"/>
      <c r="G11" s="276"/>
      <c r="H11" s="276"/>
      <c r="I11" s="227"/>
      <c r="J11" s="247">
        <f t="shared" ref="J11" si="1">INT(($D$4*D11)+($E$4*E11)+($F$4*F11)+($G$4*G11)+($H$4*H11)+($I$4*I11))</f>
        <v>0</v>
      </c>
      <c r="K11" s="173"/>
    </row>
    <row r="12" spans="1:11" s="4" customFormat="1" ht="24.75" customHeight="1" x14ac:dyDescent="0.15">
      <c r="A12" s="244"/>
      <c r="B12" s="317"/>
      <c r="C12" s="318"/>
      <c r="D12" s="226"/>
      <c r="E12" s="227"/>
      <c r="F12" s="227"/>
      <c r="G12" s="227"/>
      <c r="H12" s="227"/>
      <c r="I12" s="227"/>
      <c r="J12" s="247"/>
      <c r="K12" s="173"/>
    </row>
    <row r="13" spans="1:11" s="4" customFormat="1" ht="24.75" customHeight="1" x14ac:dyDescent="0.15">
      <c r="A13" s="244"/>
      <c r="B13" s="317"/>
      <c r="C13" s="318"/>
      <c r="D13" s="226"/>
      <c r="E13" s="227"/>
      <c r="F13" s="227"/>
      <c r="G13" s="227"/>
      <c r="H13" s="227"/>
      <c r="I13" s="227"/>
      <c r="J13" s="247"/>
      <c r="K13" s="173"/>
    </row>
    <row r="14" spans="1:11" s="4" customFormat="1" ht="24.75" customHeight="1" x14ac:dyDescent="0.15">
      <c r="A14" s="244"/>
      <c r="B14" s="248"/>
      <c r="C14" s="249"/>
      <c r="D14" s="226"/>
      <c r="E14" s="227"/>
      <c r="F14" s="227"/>
      <c r="G14" s="227"/>
      <c r="H14" s="227"/>
      <c r="I14" s="227"/>
      <c r="J14" s="247"/>
      <c r="K14" s="173"/>
    </row>
    <row r="15" spans="1:11" s="4" customFormat="1" ht="24.75" customHeight="1" x14ac:dyDescent="0.15">
      <c r="A15" s="244"/>
      <c r="B15" s="248"/>
      <c r="C15" s="249"/>
      <c r="D15" s="226"/>
      <c r="E15" s="227"/>
      <c r="F15" s="227"/>
      <c r="G15" s="227"/>
      <c r="H15" s="227"/>
      <c r="I15" s="227"/>
      <c r="J15" s="247"/>
      <c r="K15" s="173"/>
    </row>
    <row r="16" spans="1:11" s="4" customFormat="1" ht="24.75" customHeight="1" x14ac:dyDescent="0.15">
      <c r="A16" s="244"/>
      <c r="B16" s="250"/>
      <c r="C16" s="249"/>
      <c r="D16" s="276"/>
      <c r="E16" s="276"/>
      <c r="F16" s="276"/>
      <c r="G16" s="276"/>
      <c r="H16" s="276"/>
      <c r="I16" s="276"/>
      <c r="J16" s="247"/>
      <c r="K16" s="251"/>
    </row>
    <row r="17" spans="1:11" s="4" customFormat="1" ht="24.75" customHeight="1" x14ac:dyDescent="0.15">
      <c r="A17" s="244"/>
      <c r="B17" s="250"/>
      <c r="C17" s="249"/>
      <c r="D17" s="226"/>
      <c r="E17" s="227"/>
      <c r="F17" s="227"/>
      <c r="G17" s="227"/>
      <c r="H17" s="227"/>
      <c r="I17" s="227"/>
      <c r="J17" s="247"/>
      <c r="K17" s="252"/>
    </row>
    <row r="18" spans="1:11" s="4" customFormat="1" ht="24.75" customHeight="1" x14ac:dyDescent="0.15">
      <c r="A18" s="253"/>
      <c r="B18" s="248"/>
      <c r="C18" s="249"/>
      <c r="D18" s="171"/>
      <c r="E18" s="172"/>
      <c r="F18" s="172"/>
      <c r="G18" s="172"/>
      <c r="H18" s="172"/>
      <c r="I18" s="172"/>
      <c r="J18" s="247"/>
      <c r="K18" s="173"/>
    </row>
    <row r="19" spans="1:11" s="4" customFormat="1" ht="24.75" customHeight="1" thickBot="1" x14ac:dyDescent="0.2">
      <c r="A19" s="254"/>
      <c r="B19" s="255" t="s">
        <v>82</v>
      </c>
      <c r="C19" s="256"/>
      <c r="D19" s="278">
        <f t="shared" ref="D19:I19" si="2">SUM(D5:D18)</f>
        <v>0</v>
      </c>
      <c r="E19" s="278">
        <f t="shared" si="2"/>
        <v>0</v>
      </c>
      <c r="F19" s="278">
        <f t="shared" si="2"/>
        <v>0</v>
      </c>
      <c r="G19" s="278">
        <f t="shared" si="2"/>
        <v>0</v>
      </c>
      <c r="H19" s="278">
        <f t="shared" si="2"/>
        <v>0</v>
      </c>
      <c r="I19" s="278">
        <f t="shared" si="2"/>
        <v>0</v>
      </c>
      <c r="J19" s="174">
        <f>SUM(J6:J15)</f>
        <v>0</v>
      </c>
      <c r="K19" s="228"/>
    </row>
  </sheetData>
  <mergeCells count="9">
    <mergeCell ref="A2:K2"/>
    <mergeCell ref="B11:C11"/>
    <mergeCell ref="B12:C12"/>
    <mergeCell ref="B13:C13"/>
    <mergeCell ref="K3:K4"/>
    <mergeCell ref="B5:C5"/>
    <mergeCell ref="B8:C8"/>
    <mergeCell ref="B9:C9"/>
    <mergeCell ref="B10:C10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firstPageNumber="2" orientation="landscape" blackAndWhite="1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E9ED5-53C0-48A6-80D0-B403FCD587F3}">
  <sheetPr>
    <tabColor rgb="FFFFC000"/>
  </sheetPr>
  <dimension ref="B1:Q24"/>
  <sheetViews>
    <sheetView showGridLines="0" view="pageBreakPreview" zoomScale="85" zoomScaleNormal="75" zoomScaleSheetLayoutView="85" workbookViewId="0">
      <selection activeCell="H14" sqref="H14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38.5703125" style="132" customWidth="1"/>
    <col min="5" max="5" width="9.140625" style="133" customWidth="1"/>
    <col min="6" max="6" width="8.7109375" style="45" customWidth="1"/>
    <col min="7" max="7" width="10" style="45" customWidth="1"/>
    <col min="8" max="8" width="19.42578125" style="134" customWidth="1"/>
    <col min="9" max="10" width="18.42578125" style="134" hidden="1" customWidth="1"/>
    <col min="11" max="11" width="37.42578125" style="45" customWidth="1"/>
    <col min="12" max="12" width="19" style="45" customWidth="1"/>
    <col min="13" max="13" width="14.28515625" style="45" customWidth="1"/>
    <col min="14" max="15" width="14.85546875" style="45" customWidth="1"/>
    <col min="16" max="16" width="14.85546875" style="131" customWidth="1"/>
    <col min="17" max="17" width="17" style="131" bestFit="1" customWidth="1"/>
    <col min="18" max="18" width="15.7109375" style="45" customWidth="1"/>
    <col min="19" max="19" width="15.42578125" style="45" customWidth="1"/>
    <col min="20" max="20" width="10.140625" style="45"/>
    <col min="21" max="21" width="13.28515625" style="45" bestFit="1" customWidth="1"/>
    <col min="22" max="16384" width="10.140625" style="45"/>
  </cols>
  <sheetData>
    <row r="1" spans="2:17" ht="2.25" customHeight="1" thickBot="1" x14ac:dyDescent="0.2">
      <c r="B1" s="186"/>
      <c r="C1" s="186"/>
      <c r="D1" s="186"/>
      <c r="E1" s="128"/>
      <c r="F1" s="32"/>
      <c r="H1" s="129"/>
      <c r="I1" s="129"/>
      <c r="J1" s="129"/>
      <c r="K1" s="130"/>
    </row>
    <row r="2" spans="2:17" ht="31.7" customHeight="1" x14ac:dyDescent="0.15">
      <c r="B2" s="191"/>
      <c r="C2" s="192"/>
      <c r="D2" s="192"/>
      <c r="E2" s="193"/>
      <c r="F2" s="192"/>
      <c r="G2" s="192"/>
      <c r="H2" s="192"/>
      <c r="I2" s="192"/>
      <c r="J2" s="192"/>
      <c r="K2" s="194"/>
      <c r="L2" s="292"/>
      <c r="M2" s="292"/>
      <c r="N2" s="292"/>
    </row>
    <row r="3" spans="2:17" ht="23.25" customHeight="1" x14ac:dyDescent="0.15">
      <c r="B3" s="195"/>
      <c r="D3" s="196"/>
      <c r="E3" s="197" t="s">
        <v>136</v>
      </c>
      <c r="F3" s="196"/>
      <c r="G3" s="198"/>
      <c r="H3" s="196"/>
      <c r="I3" s="196"/>
      <c r="J3" s="196"/>
      <c r="K3" s="105"/>
      <c r="L3" s="199"/>
      <c r="M3" s="199"/>
      <c r="N3" s="199"/>
    </row>
    <row r="4" spans="2:17" ht="39.75" customHeight="1" x14ac:dyDescent="0.25">
      <c r="B4" s="200"/>
      <c r="C4" s="201"/>
      <c r="D4" s="202"/>
      <c r="E4" s="203"/>
      <c r="F4" s="196"/>
      <c r="G4" s="196"/>
      <c r="H4" s="293"/>
      <c r="I4" s="293"/>
      <c r="J4" s="293"/>
      <c r="K4" s="294"/>
      <c r="L4" s="199"/>
      <c r="M4" s="199"/>
      <c r="N4" s="199"/>
    </row>
    <row r="5" spans="2:17" ht="15.75" customHeight="1" thickBot="1" x14ac:dyDescent="0.2">
      <c r="B5" s="212"/>
      <c r="C5" s="45"/>
      <c r="D5" s="45"/>
      <c r="E5" s="45"/>
      <c r="F5" s="196"/>
      <c r="G5" s="196"/>
      <c r="H5" s="33"/>
      <c r="I5" s="33"/>
      <c r="J5" s="33"/>
      <c r="K5" s="34"/>
      <c r="L5" s="213"/>
      <c r="M5" s="199">
        <v>1421</v>
      </c>
      <c r="N5" s="221"/>
    </row>
    <row r="6" spans="2:17" ht="25.5" customHeight="1" x14ac:dyDescent="0.15">
      <c r="B6" s="295" t="s">
        <v>9</v>
      </c>
      <c r="C6" s="296"/>
      <c r="D6" s="296"/>
      <c r="E6" s="296"/>
      <c r="F6" s="296"/>
      <c r="G6" s="296"/>
      <c r="H6" s="296"/>
      <c r="I6" s="296"/>
      <c r="J6" s="296"/>
      <c r="K6" s="297"/>
      <c r="L6" s="199"/>
      <c r="M6" s="199">
        <v>373</v>
      </c>
      <c r="N6" s="199"/>
    </row>
    <row r="7" spans="2:17" ht="24.95" customHeight="1" thickBot="1" x14ac:dyDescent="0.2">
      <c r="B7" s="35" t="s">
        <v>10</v>
      </c>
      <c r="C7" s="298" t="s">
        <v>11</v>
      </c>
      <c r="D7" s="299"/>
      <c r="E7" s="36" t="s">
        <v>0</v>
      </c>
      <c r="F7" s="36" t="s">
        <v>12</v>
      </c>
      <c r="G7" s="36" t="s">
        <v>13</v>
      </c>
      <c r="H7" s="37" t="s">
        <v>1</v>
      </c>
      <c r="I7" s="37" t="s">
        <v>14</v>
      </c>
      <c r="J7" s="38" t="s">
        <v>15</v>
      </c>
      <c r="K7" s="39" t="s">
        <v>2</v>
      </c>
      <c r="M7" s="199">
        <f>+M5+M6</f>
        <v>1794</v>
      </c>
      <c r="P7" s="45"/>
      <c r="Q7" s="45"/>
    </row>
    <row r="8" spans="2:17" ht="30" customHeight="1" thickTop="1" x14ac:dyDescent="0.15">
      <c r="B8" s="177" t="s">
        <v>137</v>
      </c>
      <c r="C8" s="40" t="s">
        <v>146</v>
      </c>
      <c r="D8" s="40"/>
      <c r="E8" s="41" t="s">
        <v>17</v>
      </c>
      <c r="F8" s="42">
        <v>1</v>
      </c>
      <c r="G8" s="43"/>
      <c r="H8" s="46"/>
      <c r="I8" s="44"/>
      <c r="J8" s="48"/>
      <c r="K8" s="176"/>
      <c r="L8" s="207"/>
      <c r="P8" s="45"/>
      <c r="Q8" s="45"/>
    </row>
    <row r="9" spans="2:17" ht="30" customHeight="1" x14ac:dyDescent="0.15">
      <c r="B9" s="50"/>
      <c r="C9" s="40" t="s">
        <v>139</v>
      </c>
      <c r="D9" s="40"/>
      <c r="E9" s="41" t="s">
        <v>17</v>
      </c>
      <c r="F9" s="42">
        <v>1</v>
      </c>
      <c r="G9" s="43"/>
      <c r="H9" s="175"/>
      <c r="I9" s="44"/>
      <c r="J9" s="47"/>
      <c r="K9" s="281"/>
      <c r="L9" s="49"/>
      <c r="M9" s="229">
        <f>INT(+H8/1000)</f>
        <v>0</v>
      </c>
      <c r="N9" s="229"/>
      <c r="P9" s="45"/>
      <c r="Q9" s="45"/>
    </row>
    <row r="10" spans="2:17" ht="30" customHeight="1" x14ac:dyDescent="0.15">
      <c r="B10" s="50"/>
      <c r="C10" s="40" t="s">
        <v>145</v>
      </c>
      <c r="D10" s="40"/>
      <c r="E10" s="41" t="s">
        <v>17</v>
      </c>
      <c r="F10" s="42">
        <v>1</v>
      </c>
      <c r="G10" s="43"/>
      <c r="H10" s="46"/>
      <c r="I10" s="44"/>
      <c r="J10" s="47"/>
      <c r="K10" s="282"/>
      <c r="L10" s="209"/>
      <c r="M10" s="229">
        <v>0.38</v>
      </c>
      <c r="N10" s="229"/>
      <c r="P10" s="45"/>
      <c r="Q10" s="45"/>
    </row>
    <row r="11" spans="2:17" ht="30" customHeight="1" x14ac:dyDescent="0.15">
      <c r="B11" s="50"/>
      <c r="C11" s="40"/>
      <c r="D11" s="40"/>
      <c r="E11" s="41"/>
      <c r="F11" s="42"/>
      <c r="G11" s="43"/>
      <c r="H11" s="175"/>
      <c r="I11" s="44"/>
      <c r="J11" s="44"/>
      <c r="K11" s="267"/>
      <c r="L11" s="209"/>
      <c r="M11" s="229">
        <f>+M9^M10</f>
        <v>0</v>
      </c>
      <c r="N11" s="229"/>
      <c r="P11" s="45"/>
      <c r="Q11" s="45"/>
    </row>
    <row r="12" spans="2:17" ht="30" customHeight="1" x14ac:dyDescent="0.15">
      <c r="B12" s="50"/>
      <c r="C12" s="40" t="s">
        <v>67</v>
      </c>
      <c r="D12" s="40"/>
      <c r="E12" s="41"/>
      <c r="F12" s="42"/>
      <c r="G12" s="43"/>
      <c r="H12" s="46"/>
      <c r="I12" s="44"/>
      <c r="J12" s="47"/>
      <c r="K12" s="208"/>
      <c r="L12" s="209"/>
      <c r="M12" s="229">
        <v>5.0999999999999996</v>
      </c>
      <c r="N12" s="229"/>
      <c r="P12" s="45"/>
      <c r="Q12" s="45"/>
    </row>
    <row r="13" spans="2:17" ht="30" customHeight="1" x14ac:dyDescent="0.15">
      <c r="B13" s="50"/>
      <c r="C13" s="40"/>
      <c r="D13" s="40"/>
      <c r="E13" s="41"/>
      <c r="F13" s="42"/>
      <c r="G13" s="43"/>
      <c r="H13" s="46"/>
      <c r="I13" s="44"/>
      <c r="J13" s="47"/>
      <c r="K13" s="208"/>
      <c r="L13" s="209"/>
      <c r="M13" s="229">
        <f>+M11*M12</f>
        <v>0</v>
      </c>
      <c r="N13" s="230">
        <f>ROUNDDOWN(M13*1000,-3)</f>
        <v>0</v>
      </c>
      <c r="P13" s="45"/>
      <c r="Q13" s="45"/>
    </row>
    <row r="14" spans="2:17" ht="30" customHeight="1" x14ac:dyDescent="0.15">
      <c r="B14" s="50"/>
      <c r="C14" s="40"/>
      <c r="D14" s="40"/>
      <c r="E14" s="41"/>
      <c r="F14" s="42"/>
      <c r="G14" s="43"/>
      <c r="H14" s="46"/>
      <c r="I14" s="44"/>
      <c r="J14" s="47"/>
      <c r="K14" s="215"/>
      <c r="L14" s="312"/>
      <c r="M14" s="313"/>
      <c r="N14" s="313"/>
      <c r="P14" s="45"/>
      <c r="Q14" s="45"/>
    </row>
    <row r="15" spans="2:17" ht="30" customHeight="1" x14ac:dyDescent="0.15">
      <c r="B15" s="166"/>
      <c r="C15" s="310"/>
      <c r="D15" s="311"/>
      <c r="E15" s="41"/>
      <c r="F15" s="42"/>
      <c r="G15" s="43"/>
      <c r="H15" s="46"/>
      <c r="I15" s="44"/>
      <c r="J15" s="47"/>
      <c r="K15" s="215"/>
      <c r="L15" s="131"/>
      <c r="M15" s="214"/>
      <c r="N15" s="214"/>
      <c r="P15" s="45"/>
      <c r="Q15" s="45"/>
    </row>
    <row r="16" spans="2:17" ht="30" customHeight="1" x14ac:dyDescent="0.15">
      <c r="B16" s="166"/>
      <c r="C16" s="167"/>
      <c r="D16" s="168"/>
      <c r="E16" s="41"/>
      <c r="F16" s="42"/>
      <c r="G16" s="43"/>
      <c r="H16" s="169"/>
      <c r="I16" s="44"/>
      <c r="J16" s="47"/>
      <c r="K16" s="211"/>
      <c r="L16" s="131"/>
      <c r="M16" s="214"/>
      <c r="N16" s="214"/>
      <c r="P16" s="45"/>
      <c r="Q16" s="45"/>
    </row>
    <row r="17" spans="2:17" ht="30" customHeight="1" x14ac:dyDescent="0.15">
      <c r="B17" s="51"/>
      <c r="C17" s="288" t="s">
        <v>18</v>
      </c>
      <c r="D17" s="300"/>
      <c r="E17" s="41"/>
      <c r="F17" s="42"/>
      <c r="G17" s="43"/>
      <c r="H17" s="100"/>
      <c r="I17" s="53"/>
      <c r="J17" s="54"/>
      <c r="K17" s="55"/>
      <c r="M17" s="131"/>
      <c r="P17" s="45"/>
      <c r="Q17" s="45"/>
    </row>
    <row r="18" spans="2:17" ht="30" customHeight="1" x14ac:dyDescent="0.15">
      <c r="B18" s="51"/>
      <c r="C18" s="288" t="s">
        <v>18</v>
      </c>
      <c r="D18" s="300"/>
      <c r="E18" s="41"/>
      <c r="F18" s="42"/>
      <c r="G18" s="43"/>
      <c r="H18" s="52"/>
      <c r="I18" s="53"/>
      <c r="J18" s="54"/>
      <c r="K18" s="56"/>
      <c r="M18" s="131"/>
      <c r="N18" s="127"/>
      <c r="P18" s="45"/>
      <c r="Q18" s="45"/>
    </row>
    <row r="19" spans="2:17" ht="30" customHeight="1" thickBot="1" x14ac:dyDescent="0.2">
      <c r="B19" s="57"/>
      <c r="C19" s="290"/>
      <c r="D19" s="291"/>
      <c r="E19" s="58"/>
      <c r="F19" s="59"/>
      <c r="G19" s="60"/>
      <c r="H19" s="61"/>
      <c r="I19" s="62"/>
      <c r="J19" s="63"/>
      <c r="K19" s="64"/>
      <c r="L19" s="131"/>
      <c r="M19" s="131"/>
      <c r="P19" s="45"/>
      <c r="Q19" s="45"/>
    </row>
    <row r="20" spans="2:17" ht="3.75" customHeight="1" x14ac:dyDescent="0.2">
      <c r="B20" s="188"/>
      <c r="H20" s="70"/>
      <c r="I20" s="70"/>
      <c r="J20" s="70"/>
      <c r="L20" s="131"/>
      <c r="M20" s="131"/>
      <c r="P20" s="45"/>
      <c r="Q20" s="45"/>
    </row>
    <row r="21" spans="2:17" ht="17.25" customHeight="1" x14ac:dyDescent="0.15">
      <c r="B21" s="189"/>
      <c r="L21" s="131"/>
      <c r="M21" s="131"/>
      <c r="P21" s="45"/>
      <c r="Q21" s="45"/>
    </row>
    <row r="22" spans="2:17" ht="21" customHeight="1" x14ac:dyDescent="0.2">
      <c r="G22" s="190"/>
      <c r="H22" s="70"/>
      <c r="L22" s="131"/>
      <c r="M22" s="131"/>
      <c r="P22" s="45"/>
      <c r="Q22" s="45"/>
    </row>
    <row r="23" spans="2:17" ht="21" customHeight="1" x14ac:dyDescent="0.2">
      <c r="G23" s="190"/>
      <c r="H23" s="70"/>
      <c r="L23" s="131"/>
      <c r="M23" s="131"/>
      <c r="P23" s="45"/>
      <c r="Q23" s="45"/>
    </row>
    <row r="24" spans="2:17" ht="21" customHeight="1" x14ac:dyDescent="0.15">
      <c r="P24" s="45"/>
      <c r="Q24" s="45"/>
    </row>
  </sheetData>
  <mergeCells count="9">
    <mergeCell ref="C17:D17"/>
    <mergeCell ref="C18:D18"/>
    <mergeCell ref="C19:D19"/>
    <mergeCell ref="L2:N2"/>
    <mergeCell ref="H4:K4"/>
    <mergeCell ref="B6:K6"/>
    <mergeCell ref="C7:D7"/>
    <mergeCell ref="L14:N14"/>
    <mergeCell ref="C15:D15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5DD7-140C-4A70-BABD-51373666AD01}">
  <sheetPr>
    <tabColor rgb="FFFFC000"/>
  </sheetPr>
  <dimension ref="A1:K22"/>
  <sheetViews>
    <sheetView showZeros="0" zoomScale="85" zoomScaleNormal="85" workbookViewId="0">
      <selection activeCell="Q14" sqref="Q14"/>
    </sheetView>
  </sheetViews>
  <sheetFormatPr defaultColWidth="10.140625" defaultRowHeight="19.899999999999999" customHeight="1" x14ac:dyDescent="0.15"/>
  <cols>
    <col min="1" max="1" width="5.85546875" style="7" customWidth="1"/>
    <col min="2" max="2" width="25.42578125" style="7" customWidth="1"/>
    <col min="3" max="3" width="17.5703125" style="7" customWidth="1"/>
    <col min="4" max="9" width="11.7109375" style="7" customWidth="1"/>
    <col min="10" max="10" width="16.140625" style="7" customWidth="1"/>
    <col min="11" max="11" width="27.140625" style="7" customWidth="1"/>
    <col min="12" max="256" width="10.140625" style="7"/>
    <col min="257" max="257" width="5.85546875" style="7" customWidth="1"/>
    <col min="258" max="258" width="25.42578125" style="7" customWidth="1"/>
    <col min="259" max="259" width="22.85546875" style="7" customWidth="1"/>
    <col min="260" max="260" width="9.28515625" style="7" customWidth="1"/>
    <col min="261" max="265" width="9.140625" style="7" customWidth="1"/>
    <col min="266" max="266" width="13" style="7" customWidth="1"/>
    <col min="267" max="267" width="20" style="7" customWidth="1"/>
    <col min="268" max="512" width="10.140625" style="7"/>
    <col min="513" max="513" width="5.85546875" style="7" customWidth="1"/>
    <col min="514" max="514" width="25.42578125" style="7" customWidth="1"/>
    <col min="515" max="515" width="22.85546875" style="7" customWidth="1"/>
    <col min="516" max="516" width="9.28515625" style="7" customWidth="1"/>
    <col min="517" max="521" width="9.140625" style="7" customWidth="1"/>
    <col min="522" max="522" width="13" style="7" customWidth="1"/>
    <col min="523" max="523" width="20" style="7" customWidth="1"/>
    <col min="524" max="768" width="10.140625" style="7"/>
    <col min="769" max="769" width="5.85546875" style="7" customWidth="1"/>
    <col min="770" max="770" width="25.42578125" style="7" customWidth="1"/>
    <col min="771" max="771" width="22.85546875" style="7" customWidth="1"/>
    <col min="772" max="772" width="9.28515625" style="7" customWidth="1"/>
    <col min="773" max="777" width="9.140625" style="7" customWidth="1"/>
    <col min="778" max="778" width="13" style="7" customWidth="1"/>
    <col min="779" max="779" width="20" style="7" customWidth="1"/>
    <col min="780" max="1024" width="10.140625" style="7"/>
    <col min="1025" max="1025" width="5.85546875" style="7" customWidth="1"/>
    <col min="1026" max="1026" width="25.42578125" style="7" customWidth="1"/>
    <col min="1027" max="1027" width="22.85546875" style="7" customWidth="1"/>
    <col min="1028" max="1028" width="9.28515625" style="7" customWidth="1"/>
    <col min="1029" max="1033" width="9.140625" style="7" customWidth="1"/>
    <col min="1034" max="1034" width="13" style="7" customWidth="1"/>
    <col min="1035" max="1035" width="20" style="7" customWidth="1"/>
    <col min="1036" max="1280" width="10.140625" style="7"/>
    <col min="1281" max="1281" width="5.85546875" style="7" customWidth="1"/>
    <col min="1282" max="1282" width="25.42578125" style="7" customWidth="1"/>
    <col min="1283" max="1283" width="22.85546875" style="7" customWidth="1"/>
    <col min="1284" max="1284" width="9.28515625" style="7" customWidth="1"/>
    <col min="1285" max="1289" width="9.140625" style="7" customWidth="1"/>
    <col min="1290" max="1290" width="13" style="7" customWidth="1"/>
    <col min="1291" max="1291" width="20" style="7" customWidth="1"/>
    <col min="1292" max="1536" width="10.140625" style="7"/>
    <col min="1537" max="1537" width="5.85546875" style="7" customWidth="1"/>
    <col min="1538" max="1538" width="25.42578125" style="7" customWidth="1"/>
    <col min="1539" max="1539" width="22.85546875" style="7" customWidth="1"/>
    <col min="1540" max="1540" width="9.28515625" style="7" customWidth="1"/>
    <col min="1541" max="1545" width="9.140625" style="7" customWidth="1"/>
    <col min="1546" max="1546" width="13" style="7" customWidth="1"/>
    <col min="1547" max="1547" width="20" style="7" customWidth="1"/>
    <col min="1548" max="1792" width="10.140625" style="7"/>
    <col min="1793" max="1793" width="5.85546875" style="7" customWidth="1"/>
    <col min="1794" max="1794" width="25.42578125" style="7" customWidth="1"/>
    <col min="1795" max="1795" width="22.85546875" style="7" customWidth="1"/>
    <col min="1796" max="1796" width="9.28515625" style="7" customWidth="1"/>
    <col min="1797" max="1801" width="9.140625" style="7" customWidth="1"/>
    <col min="1802" max="1802" width="13" style="7" customWidth="1"/>
    <col min="1803" max="1803" width="20" style="7" customWidth="1"/>
    <col min="1804" max="2048" width="10.140625" style="7"/>
    <col min="2049" max="2049" width="5.85546875" style="7" customWidth="1"/>
    <col min="2050" max="2050" width="25.42578125" style="7" customWidth="1"/>
    <col min="2051" max="2051" width="22.85546875" style="7" customWidth="1"/>
    <col min="2052" max="2052" width="9.28515625" style="7" customWidth="1"/>
    <col min="2053" max="2057" width="9.140625" style="7" customWidth="1"/>
    <col min="2058" max="2058" width="13" style="7" customWidth="1"/>
    <col min="2059" max="2059" width="20" style="7" customWidth="1"/>
    <col min="2060" max="2304" width="10.140625" style="7"/>
    <col min="2305" max="2305" width="5.85546875" style="7" customWidth="1"/>
    <col min="2306" max="2306" width="25.42578125" style="7" customWidth="1"/>
    <col min="2307" max="2307" width="22.85546875" style="7" customWidth="1"/>
    <col min="2308" max="2308" width="9.28515625" style="7" customWidth="1"/>
    <col min="2309" max="2313" width="9.140625" style="7" customWidth="1"/>
    <col min="2314" max="2314" width="13" style="7" customWidth="1"/>
    <col min="2315" max="2315" width="20" style="7" customWidth="1"/>
    <col min="2316" max="2560" width="10.140625" style="7"/>
    <col min="2561" max="2561" width="5.85546875" style="7" customWidth="1"/>
    <col min="2562" max="2562" width="25.42578125" style="7" customWidth="1"/>
    <col min="2563" max="2563" width="22.85546875" style="7" customWidth="1"/>
    <col min="2564" max="2564" width="9.28515625" style="7" customWidth="1"/>
    <col min="2565" max="2569" width="9.140625" style="7" customWidth="1"/>
    <col min="2570" max="2570" width="13" style="7" customWidth="1"/>
    <col min="2571" max="2571" width="20" style="7" customWidth="1"/>
    <col min="2572" max="2816" width="10.140625" style="7"/>
    <col min="2817" max="2817" width="5.85546875" style="7" customWidth="1"/>
    <col min="2818" max="2818" width="25.42578125" style="7" customWidth="1"/>
    <col min="2819" max="2819" width="22.85546875" style="7" customWidth="1"/>
    <col min="2820" max="2820" width="9.28515625" style="7" customWidth="1"/>
    <col min="2821" max="2825" width="9.140625" style="7" customWidth="1"/>
    <col min="2826" max="2826" width="13" style="7" customWidth="1"/>
    <col min="2827" max="2827" width="20" style="7" customWidth="1"/>
    <col min="2828" max="3072" width="10.140625" style="7"/>
    <col min="3073" max="3073" width="5.85546875" style="7" customWidth="1"/>
    <col min="3074" max="3074" width="25.42578125" style="7" customWidth="1"/>
    <col min="3075" max="3075" width="22.85546875" style="7" customWidth="1"/>
    <col min="3076" max="3076" width="9.28515625" style="7" customWidth="1"/>
    <col min="3077" max="3081" width="9.140625" style="7" customWidth="1"/>
    <col min="3082" max="3082" width="13" style="7" customWidth="1"/>
    <col min="3083" max="3083" width="20" style="7" customWidth="1"/>
    <col min="3084" max="3328" width="10.140625" style="7"/>
    <col min="3329" max="3329" width="5.85546875" style="7" customWidth="1"/>
    <col min="3330" max="3330" width="25.42578125" style="7" customWidth="1"/>
    <col min="3331" max="3331" width="22.85546875" style="7" customWidth="1"/>
    <col min="3332" max="3332" width="9.28515625" style="7" customWidth="1"/>
    <col min="3333" max="3337" width="9.140625" style="7" customWidth="1"/>
    <col min="3338" max="3338" width="13" style="7" customWidth="1"/>
    <col min="3339" max="3339" width="20" style="7" customWidth="1"/>
    <col min="3340" max="3584" width="10.140625" style="7"/>
    <col min="3585" max="3585" width="5.85546875" style="7" customWidth="1"/>
    <col min="3586" max="3586" width="25.42578125" style="7" customWidth="1"/>
    <col min="3587" max="3587" width="22.85546875" style="7" customWidth="1"/>
    <col min="3588" max="3588" width="9.28515625" style="7" customWidth="1"/>
    <col min="3589" max="3593" width="9.140625" style="7" customWidth="1"/>
    <col min="3594" max="3594" width="13" style="7" customWidth="1"/>
    <col min="3595" max="3595" width="20" style="7" customWidth="1"/>
    <col min="3596" max="3840" width="10.140625" style="7"/>
    <col min="3841" max="3841" width="5.85546875" style="7" customWidth="1"/>
    <col min="3842" max="3842" width="25.42578125" style="7" customWidth="1"/>
    <col min="3843" max="3843" width="22.85546875" style="7" customWidth="1"/>
    <col min="3844" max="3844" width="9.28515625" style="7" customWidth="1"/>
    <col min="3845" max="3849" width="9.140625" style="7" customWidth="1"/>
    <col min="3850" max="3850" width="13" style="7" customWidth="1"/>
    <col min="3851" max="3851" width="20" style="7" customWidth="1"/>
    <col min="3852" max="4096" width="10.140625" style="7"/>
    <col min="4097" max="4097" width="5.85546875" style="7" customWidth="1"/>
    <col min="4098" max="4098" width="25.42578125" style="7" customWidth="1"/>
    <col min="4099" max="4099" width="22.85546875" style="7" customWidth="1"/>
    <col min="4100" max="4100" width="9.28515625" style="7" customWidth="1"/>
    <col min="4101" max="4105" width="9.140625" style="7" customWidth="1"/>
    <col min="4106" max="4106" width="13" style="7" customWidth="1"/>
    <col min="4107" max="4107" width="20" style="7" customWidth="1"/>
    <col min="4108" max="4352" width="10.140625" style="7"/>
    <col min="4353" max="4353" width="5.85546875" style="7" customWidth="1"/>
    <col min="4354" max="4354" width="25.42578125" style="7" customWidth="1"/>
    <col min="4355" max="4355" width="22.85546875" style="7" customWidth="1"/>
    <col min="4356" max="4356" width="9.28515625" style="7" customWidth="1"/>
    <col min="4357" max="4361" width="9.140625" style="7" customWidth="1"/>
    <col min="4362" max="4362" width="13" style="7" customWidth="1"/>
    <col min="4363" max="4363" width="20" style="7" customWidth="1"/>
    <col min="4364" max="4608" width="10.140625" style="7"/>
    <col min="4609" max="4609" width="5.85546875" style="7" customWidth="1"/>
    <col min="4610" max="4610" width="25.42578125" style="7" customWidth="1"/>
    <col min="4611" max="4611" width="22.85546875" style="7" customWidth="1"/>
    <col min="4612" max="4612" width="9.28515625" style="7" customWidth="1"/>
    <col min="4613" max="4617" width="9.140625" style="7" customWidth="1"/>
    <col min="4618" max="4618" width="13" style="7" customWidth="1"/>
    <col min="4619" max="4619" width="20" style="7" customWidth="1"/>
    <col min="4620" max="4864" width="10.140625" style="7"/>
    <col min="4865" max="4865" width="5.85546875" style="7" customWidth="1"/>
    <col min="4866" max="4866" width="25.42578125" style="7" customWidth="1"/>
    <col min="4867" max="4867" width="22.85546875" style="7" customWidth="1"/>
    <col min="4868" max="4868" width="9.28515625" style="7" customWidth="1"/>
    <col min="4869" max="4873" width="9.140625" style="7" customWidth="1"/>
    <col min="4874" max="4874" width="13" style="7" customWidth="1"/>
    <col min="4875" max="4875" width="20" style="7" customWidth="1"/>
    <col min="4876" max="5120" width="10.140625" style="7"/>
    <col min="5121" max="5121" width="5.85546875" style="7" customWidth="1"/>
    <col min="5122" max="5122" width="25.42578125" style="7" customWidth="1"/>
    <col min="5123" max="5123" width="22.85546875" style="7" customWidth="1"/>
    <col min="5124" max="5124" width="9.28515625" style="7" customWidth="1"/>
    <col min="5125" max="5129" width="9.140625" style="7" customWidth="1"/>
    <col min="5130" max="5130" width="13" style="7" customWidth="1"/>
    <col min="5131" max="5131" width="20" style="7" customWidth="1"/>
    <col min="5132" max="5376" width="10.140625" style="7"/>
    <col min="5377" max="5377" width="5.85546875" style="7" customWidth="1"/>
    <col min="5378" max="5378" width="25.42578125" style="7" customWidth="1"/>
    <col min="5379" max="5379" width="22.85546875" style="7" customWidth="1"/>
    <col min="5380" max="5380" width="9.28515625" style="7" customWidth="1"/>
    <col min="5381" max="5385" width="9.140625" style="7" customWidth="1"/>
    <col min="5386" max="5386" width="13" style="7" customWidth="1"/>
    <col min="5387" max="5387" width="20" style="7" customWidth="1"/>
    <col min="5388" max="5632" width="10.140625" style="7"/>
    <col min="5633" max="5633" width="5.85546875" style="7" customWidth="1"/>
    <col min="5634" max="5634" width="25.42578125" style="7" customWidth="1"/>
    <col min="5635" max="5635" width="22.85546875" style="7" customWidth="1"/>
    <col min="5636" max="5636" width="9.28515625" style="7" customWidth="1"/>
    <col min="5637" max="5641" width="9.140625" style="7" customWidth="1"/>
    <col min="5642" max="5642" width="13" style="7" customWidth="1"/>
    <col min="5643" max="5643" width="20" style="7" customWidth="1"/>
    <col min="5644" max="5888" width="10.140625" style="7"/>
    <col min="5889" max="5889" width="5.85546875" style="7" customWidth="1"/>
    <col min="5890" max="5890" width="25.42578125" style="7" customWidth="1"/>
    <col min="5891" max="5891" width="22.85546875" style="7" customWidth="1"/>
    <col min="5892" max="5892" width="9.28515625" style="7" customWidth="1"/>
    <col min="5893" max="5897" width="9.140625" style="7" customWidth="1"/>
    <col min="5898" max="5898" width="13" style="7" customWidth="1"/>
    <col min="5899" max="5899" width="20" style="7" customWidth="1"/>
    <col min="5900" max="6144" width="10.140625" style="7"/>
    <col min="6145" max="6145" width="5.85546875" style="7" customWidth="1"/>
    <col min="6146" max="6146" width="25.42578125" style="7" customWidth="1"/>
    <col min="6147" max="6147" width="22.85546875" style="7" customWidth="1"/>
    <col min="6148" max="6148" width="9.28515625" style="7" customWidth="1"/>
    <col min="6149" max="6153" width="9.140625" style="7" customWidth="1"/>
    <col min="6154" max="6154" width="13" style="7" customWidth="1"/>
    <col min="6155" max="6155" width="20" style="7" customWidth="1"/>
    <col min="6156" max="6400" width="10.140625" style="7"/>
    <col min="6401" max="6401" width="5.85546875" style="7" customWidth="1"/>
    <col min="6402" max="6402" width="25.42578125" style="7" customWidth="1"/>
    <col min="6403" max="6403" width="22.85546875" style="7" customWidth="1"/>
    <col min="6404" max="6404" width="9.28515625" style="7" customWidth="1"/>
    <col min="6405" max="6409" width="9.140625" style="7" customWidth="1"/>
    <col min="6410" max="6410" width="13" style="7" customWidth="1"/>
    <col min="6411" max="6411" width="20" style="7" customWidth="1"/>
    <col min="6412" max="6656" width="10.140625" style="7"/>
    <col min="6657" max="6657" width="5.85546875" style="7" customWidth="1"/>
    <col min="6658" max="6658" width="25.42578125" style="7" customWidth="1"/>
    <col min="6659" max="6659" width="22.85546875" style="7" customWidth="1"/>
    <col min="6660" max="6660" width="9.28515625" style="7" customWidth="1"/>
    <col min="6661" max="6665" width="9.140625" style="7" customWidth="1"/>
    <col min="6666" max="6666" width="13" style="7" customWidth="1"/>
    <col min="6667" max="6667" width="20" style="7" customWidth="1"/>
    <col min="6668" max="6912" width="10.140625" style="7"/>
    <col min="6913" max="6913" width="5.85546875" style="7" customWidth="1"/>
    <col min="6914" max="6914" width="25.42578125" style="7" customWidth="1"/>
    <col min="6915" max="6915" width="22.85546875" style="7" customWidth="1"/>
    <col min="6916" max="6916" width="9.28515625" style="7" customWidth="1"/>
    <col min="6917" max="6921" width="9.140625" style="7" customWidth="1"/>
    <col min="6922" max="6922" width="13" style="7" customWidth="1"/>
    <col min="6923" max="6923" width="20" style="7" customWidth="1"/>
    <col min="6924" max="7168" width="10.140625" style="7"/>
    <col min="7169" max="7169" width="5.85546875" style="7" customWidth="1"/>
    <col min="7170" max="7170" width="25.42578125" style="7" customWidth="1"/>
    <col min="7171" max="7171" width="22.85546875" style="7" customWidth="1"/>
    <col min="7172" max="7172" width="9.28515625" style="7" customWidth="1"/>
    <col min="7173" max="7177" width="9.140625" style="7" customWidth="1"/>
    <col min="7178" max="7178" width="13" style="7" customWidth="1"/>
    <col min="7179" max="7179" width="20" style="7" customWidth="1"/>
    <col min="7180" max="7424" width="10.140625" style="7"/>
    <col min="7425" max="7425" width="5.85546875" style="7" customWidth="1"/>
    <col min="7426" max="7426" width="25.42578125" style="7" customWidth="1"/>
    <col min="7427" max="7427" width="22.85546875" style="7" customWidth="1"/>
    <col min="7428" max="7428" width="9.28515625" style="7" customWidth="1"/>
    <col min="7429" max="7433" width="9.140625" style="7" customWidth="1"/>
    <col min="7434" max="7434" width="13" style="7" customWidth="1"/>
    <col min="7435" max="7435" width="20" style="7" customWidth="1"/>
    <col min="7436" max="7680" width="10.140625" style="7"/>
    <col min="7681" max="7681" width="5.85546875" style="7" customWidth="1"/>
    <col min="7682" max="7682" width="25.42578125" style="7" customWidth="1"/>
    <col min="7683" max="7683" width="22.85546875" style="7" customWidth="1"/>
    <col min="7684" max="7684" width="9.28515625" style="7" customWidth="1"/>
    <col min="7685" max="7689" width="9.140625" style="7" customWidth="1"/>
    <col min="7690" max="7690" width="13" style="7" customWidth="1"/>
    <col min="7691" max="7691" width="20" style="7" customWidth="1"/>
    <col min="7692" max="7936" width="10.140625" style="7"/>
    <col min="7937" max="7937" width="5.85546875" style="7" customWidth="1"/>
    <col min="7938" max="7938" width="25.42578125" style="7" customWidth="1"/>
    <col min="7939" max="7939" width="22.85546875" style="7" customWidth="1"/>
    <col min="7940" max="7940" width="9.28515625" style="7" customWidth="1"/>
    <col min="7941" max="7945" width="9.140625" style="7" customWidth="1"/>
    <col min="7946" max="7946" width="13" style="7" customWidth="1"/>
    <col min="7947" max="7947" width="20" style="7" customWidth="1"/>
    <col min="7948" max="8192" width="10.140625" style="7"/>
    <col min="8193" max="8193" width="5.85546875" style="7" customWidth="1"/>
    <col min="8194" max="8194" width="25.42578125" style="7" customWidth="1"/>
    <col min="8195" max="8195" width="22.85546875" style="7" customWidth="1"/>
    <col min="8196" max="8196" width="9.28515625" style="7" customWidth="1"/>
    <col min="8197" max="8201" width="9.140625" style="7" customWidth="1"/>
    <col min="8202" max="8202" width="13" style="7" customWidth="1"/>
    <col min="8203" max="8203" width="20" style="7" customWidth="1"/>
    <col min="8204" max="8448" width="10.140625" style="7"/>
    <col min="8449" max="8449" width="5.85546875" style="7" customWidth="1"/>
    <col min="8450" max="8450" width="25.42578125" style="7" customWidth="1"/>
    <col min="8451" max="8451" width="22.85546875" style="7" customWidth="1"/>
    <col min="8452" max="8452" width="9.28515625" style="7" customWidth="1"/>
    <col min="8453" max="8457" width="9.140625" style="7" customWidth="1"/>
    <col min="8458" max="8458" width="13" style="7" customWidth="1"/>
    <col min="8459" max="8459" width="20" style="7" customWidth="1"/>
    <col min="8460" max="8704" width="10.140625" style="7"/>
    <col min="8705" max="8705" width="5.85546875" style="7" customWidth="1"/>
    <col min="8706" max="8706" width="25.42578125" style="7" customWidth="1"/>
    <col min="8707" max="8707" width="22.85546875" style="7" customWidth="1"/>
    <col min="8708" max="8708" width="9.28515625" style="7" customWidth="1"/>
    <col min="8709" max="8713" width="9.140625" style="7" customWidth="1"/>
    <col min="8714" max="8714" width="13" style="7" customWidth="1"/>
    <col min="8715" max="8715" width="20" style="7" customWidth="1"/>
    <col min="8716" max="8960" width="10.140625" style="7"/>
    <col min="8961" max="8961" width="5.85546875" style="7" customWidth="1"/>
    <col min="8962" max="8962" width="25.42578125" style="7" customWidth="1"/>
    <col min="8963" max="8963" width="22.85546875" style="7" customWidth="1"/>
    <col min="8964" max="8964" width="9.28515625" style="7" customWidth="1"/>
    <col min="8965" max="8969" width="9.140625" style="7" customWidth="1"/>
    <col min="8970" max="8970" width="13" style="7" customWidth="1"/>
    <col min="8971" max="8971" width="20" style="7" customWidth="1"/>
    <col min="8972" max="9216" width="10.140625" style="7"/>
    <col min="9217" max="9217" width="5.85546875" style="7" customWidth="1"/>
    <col min="9218" max="9218" width="25.42578125" style="7" customWidth="1"/>
    <col min="9219" max="9219" width="22.85546875" style="7" customWidth="1"/>
    <col min="9220" max="9220" width="9.28515625" style="7" customWidth="1"/>
    <col min="9221" max="9225" width="9.140625" style="7" customWidth="1"/>
    <col min="9226" max="9226" width="13" style="7" customWidth="1"/>
    <col min="9227" max="9227" width="20" style="7" customWidth="1"/>
    <col min="9228" max="9472" width="10.140625" style="7"/>
    <col min="9473" max="9473" width="5.85546875" style="7" customWidth="1"/>
    <col min="9474" max="9474" width="25.42578125" style="7" customWidth="1"/>
    <col min="9475" max="9475" width="22.85546875" style="7" customWidth="1"/>
    <col min="9476" max="9476" width="9.28515625" style="7" customWidth="1"/>
    <col min="9477" max="9481" width="9.140625" style="7" customWidth="1"/>
    <col min="9482" max="9482" width="13" style="7" customWidth="1"/>
    <col min="9483" max="9483" width="20" style="7" customWidth="1"/>
    <col min="9484" max="9728" width="10.140625" style="7"/>
    <col min="9729" max="9729" width="5.85546875" style="7" customWidth="1"/>
    <col min="9730" max="9730" width="25.42578125" style="7" customWidth="1"/>
    <col min="9731" max="9731" width="22.85546875" style="7" customWidth="1"/>
    <col min="9732" max="9732" width="9.28515625" style="7" customWidth="1"/>
    <col min="9733" max="9737" width="9.140625" style="7" customWidth="1"/>
    <col min="9738" max="9738" width="13" style="7" customWidth="1"/>
    <col min="9739" max="9739" width="20" style="7" customWidth="1"/>
    <col min="9740" max="9984" width="10.140625" style="7"/>
    <col min="9985" max="9985" width="5.85546875" style="7" customWidth="1"/>
    <col min="9986" max="9986" width="25.42578125" style="7" customWidth="1"/>
    <col min="9987" max="9987" width="22.85546875" style="7" customWidth="1"/>
    <col min="9988" max="9988" width="9.28515625" style="7" customWidth="1"/>
    <col min="9989" max="9993" width="9.140625" style="7" customWidth="1"/>
    <col min="9994" max="9994" width="13" style="7" customWidth="1"/>
    <col min="9995" max="9995" width="20" style="7" customWidth="1"/>
    <col min="9996" max="10240" width="10.140625" style="7"/>
    <col min="10241" max="10241" width="5.85546875" style="7" customWidth="1"/>
    <col min="10242" max="10242" width="25.42578125" style="7" customWidth="1"/>
    <col min="10243" max="10243" width="22.85546875" style="7" customWidth="1"/>
    <col min="10244" max="10244" width="9.28515625" style="7" customWidth="1"/>
    <col min="10245" max="10249" width="9.140625" style="7" customWidth="1"/>
    <col min="10250" max="10250" width="13" style="7" customWidth="1"/>
    <col min="10251" max="10251" width="20" style="7" customWidth="1"/>
    <col min="10252" max="10496" width="10.140625" style="7"/>
    <col min="10497" max="10497" width="5.85546875" style="7" customWidth="1"/>
    <col min="10498" max="10498" width="25.42578125" style="7" customWidth="1"/>
    <col min="10499" max="10499" width="22.85546875" style="7" customWidth="1"/>
    <col min="10500" max="10500" width="9.28515625" style="7" customWidth="1"/>
    <col min="10501" max="10505" width="9.140625" style="7" customWidth="1"/>
    <col min="10506" max="10506" width="13" style="7" customWidth="1"/>
    <col min="10507" max="10507" width="20" style="7" customWidth="1"/>
    <col min="10508" max="10752" width="10.140625" style="7"/>
    <col min="10753" max="10753" width="5.85546875" style="7" customWidth="1"/>
    <col min="10754" max="10754" width="25.42578125" style="7" customWidth="1"/>
    <col min="10755" max="10755" width="22.85546875" style="7" customWidth="1"/>
    <col min="10756" max="10756" width="9.28515625" style="7" customWidth="1"/>
    <col min="10757" max="10761" width="9.140625" style="7" customWidth="1"/>
    <col min="10762" max="10762" width="13" style="7" customWidth="1"/>
    <col min="10763" max="10763" width="20" style="7" customWidth="1"/>
    <col min="10764" max="11008" width="10.140625" style="7"/>
    <col min="11009" max="11009" width="5.85546875" style="7" customWidth="1"/>
    <col min="11010" max="11010" width="25.42578125" style="7" customWidth="1"/>
    <col min="11011" max="11011" width="22.85546875" style="7" customWidth="1"/>
    <col min="11012" max="11012" width="9.28515625" style="7" customWidth="1"/>
    <col min="11013" max="11017" width="9.140625" style="7" customWidth="1"/>
    <col min="11018" max="11018" width="13" style="7" customWidth="1"/>
    <col min="11019" max="11019" width="20" style="7" customWidth="1"/>
    <col min="11020" max="11264" width="10.140625" style="7"/>
    <col min="11265" max="11265" width="5.85546875" style="7" customWidth="1"/>
    <col min="11266" max="11266" width="25.42578125" style="7" customWidth="1"/>
    <col min="11267" max="11267" width="22.85546875" style="7" customWidth="1"/>
    <col min="11268" max="11268" width="9.28515625" style="7" customWidth="1"/>
    <col min="11269" max="11273" width="9.140625" style="7" customWidth="1"/>
    <col min="11274" max="11274" width="13" style="7" customWidth="1"/>
    <col min="11275" max="11275" width="20" style="7" customWidth="1"/>
    <col min="11276" max="11520" width="10.140625" style="7"/>
    <col min="11521" max="11521" width="5.85546875" style="7" customWidth="1"/>
    <col min="11522" max="11522" width="25.42578125" style="7" customWidth="1"/>
    <col min="11523" max="11523" width="22.85546875" style="7" customWidth="1"/>
    <col min="11524" max="11524" width="9.28515625" style="7" customWidth="1"/>
    <col min="11525" max="11529" width="9.140625" style="7" customWidth="1"/>
    <col min="11530" max="11530" width="13" style="7" customWidth="1"/>
    <col min="11531" max="11531" width="20" style="7" customWidth="1"/>
    <col min="11532" max="11776" width="10.140625" style="7"/>
    <col min="11777" max="11777" width="5.85546875" style="7" customWidth="1"/>
    <col min="11778" max="11778" width="25.42578125" style="7" customWidth="1"/>
    <col min="11779" max="11779" width="22.85546875" style="7" customWidth="1"/>
    <col min="11780" max="11780" width="9.28515625" style="7" customWidth="1"/>
    <col min="11781" max="11785" width="9.140625" style="7" customWidth="1"/>
    <col min="11786" max="11786" width="13" style="7" customWidth="1"/>
    <col min="11787" max="11787" width="20" style="7" customWidth="1"/>
    <col min="11788" max="12032" width="10.140625" style="7"/>
    <col min="12033" max="12033" width="5.85546875" style="7" customWidth="1"/>
    <col min="12034" max="12034" width="25.42578125" style="7" customWidth="1"/>
    <col min="12035" max="12035" width="22.85546875" style="7" customWidth="1"/>
    <col min="12036" max="12036" width="9.28515625" style="7" customWidth="1"/>
    <col min="12037" max="12041" width="9.140625" style="7" customWidth="1"/>
    <col min="12042" max="12042" width="13" style="7" customWidth="1"/>
    <col min="12043" max="12043" width="20" style="7" customWidth="1"/>
    <col min="12044" max="12288" width="10.140625" style="7"/>
    <col min="12289" max="12289" width="5.85546875" style="7" customWidth="1"/>
    <col min="12290" max="12290" width="25.42578125" style="7" customWidth="1"/>
    <col min="12291" max="12291" width="22.85546875" style="7" customWidth="1"/>
    <col min="12292" max="12292" width="9.28515625" style="7" customWidth="1"/>
    <col min="12293" max="12297" width="9.140625" style="7" customWidth="1"/>
    <col min="12298" max="12298" width="13" style="7" customWidth="1"/>
    <col min="12299" max="12299" width="20" style="7" customWidth="1"/>
    <col min="12300" max="12544" width="10.140625" style="7"/>
    <col min="12545" max="12545" width="5.85546875" style="7" customWidth="1"/>
    <col min="12546" max="12546" width="25.42578125" style="7" customWidth="1"/>
    <col min="12547" max="12547" width="22.85546875" style="7" customWidth="1"/>
    <col min="12548" max="12548" width="9.28515625" style="7" customWidth="1"/>
    <col min="12549" max="12553" width="9.140625" style="7" customWidth="1"/>
    <col min="12554" max="12554" width="13" style="7" customWidth="1"/>
    <col min="12555" max="12555" width="20" style="7" customWidth="1"/>
    <col min="12556" max="12800" width="10.140625" style="7"/>
    <col min="12801" max="12801" width="5.85546875" style="7" customWidth="1"/>
    <col min="12802" max="12802" width="25.42578125" style="7" customWidth="1"/>
    <col min="12803" max="12803" width="22.85546875" style="7" customWidth="1"/>
    <col min="12804" max="12804" width="9.28515625" style="7" customWidth="1"/>
    <col min="12805" max="12809" width="9.140625" style="7" customWidth="1"/>
    <col min="12810" max="12810" width="13" style="7" customWidth="1"/>
    <col min="12811" max="12811" width="20" style="7" customWidth="1"/>
    <col min="12812" max="13056" width="10.140625" style="7"/>
    <col min="13057" max="13057" width="5.85546875" style="7" customWidth="1"/>
    <col min="13058" max="13058" width="25.42578125" style="7" customWidth="1"/>
    <col min="13059" max="13059" width="22.85546875" style="7" customWidth="1"/>
    <col min="13060" max="13060" width="9.28515625" style="7" customWidth="1"/>
    <col min="13061" max="13065" width="9.140625" style="7" customWidth="1"/>
    <col min="13066" max="13066" width="13" style="7" customWidth="1"/>
    <col min="13067" max="13067" width="20" style="7" customWidth="1"/>
    <col min="13068" max="13312" width="10.140625" style="7"/>
    <col min="13313" max="13313" width="5.85546875" style="7" customWidth="1"/>
    <col min="13314" max="13314" width="25.42578125" style="7" customWidth="1"/>
    <col min="13315" max="13315" width="22.85546875" style="7" customWidth="1"/>
    <col min="13316" max="13316" width="9.28515625" style="7" customWidth="1"/>
    <col min="13317" max="13321" width="9.140625" style="7" customWidth="1"/>
    <col min="13322" max="13322" width="13" style="7" customWidth="1"/>
    <col min="13323" max="13323" width="20" style="7" customWidth="1"/>
    <col min="13324" max="13568" width="10.140625" style="7"/>
    <col min="13569" max="13569" width="5.85546875" style="7" customWidth="1"/>
    <col min="13570" max="13570" width="25.42578125" style="7" customWidth="1"/>
    <col min="13571" max="13571" width="22.85546875" style="7" customWidth="1"/>
    <col min="13572" max="13572" width="9.28515625" style="7" customWidth="1"/>
    <col min="13573" max="13577" width="9.140625" style="7" customWidth="1"/>
    <col min="13578" max="13578" width="13" style="7" customWidth="1"/>
    <col min="13579" max="13579" width="20" style="7" customWidth="1"/>
    <col min="13580" max="13824" width="10.140625" style="7"/>
    <col min="13825" max="13825" width="5.85546875" style="7" customWidth="1"/>
    <col min="13826" max="13826" width="25.42578125" style="7" customWidth="1"/>
    <col min="13827" max="13827" width="22.85546875" style="7" customWidth="1"/>
    <col min="13828" max="13828" width="9.28515625" style="7" customWidth="1"/>
    <col min="13829" max="13833" width="9.140625" style="7" customWidth="1"/>
    <col min="13834" max="13834" width="13" style="7" customWidth="1"/>
    <col min="13835" max="13835" width="20" style="7" customWidth="1"/>
    <col min="13836" max="14080" width="10.140625" style="7"/>
    <col min="14081" max="14081" width="5.85546875" style="7" customWidth="1"/>
    <col min="14082" max="14082" width="25.42578125" style="7" customWidth="1"/>
    <col min="14083" max="14083" width="22.85546875" style="7" customWidth="1"/>
    <col min="14084" max="14084" width="9.28515625" style="7" customWidth="1"/>
    <col min="14085" max="14089" width="9.140625" style="7" customWidth="1"/>
    <col min="14090" max="14090" width="13" style="7" customWidth="1"/>
    <col min="14091" max="14091" width="20" style="7" customWidth="1"/>
    <col min="14092" max="14336" width="10.140625" style="7"/>
    <col min="14337" max="14337" width="5.85546875" style="7" customWidth="1"/>
    <col min="14338" max="14338" width="25.42578125" style="7" customWidth="1"/>
    <col min="14339" max="14339" width="22.85546875" style="7" customWidth="1"/>
    <col min="14340" max="14340" width="9.28515625" style="7" customWidth="1"/>
    <col min="14341" max="14345" width="9.140625" style="7" customWidth="1"/>
    <col min="14346" max="14346" width="13" style="7" customWidth="1"/>
    <col min="14347" max="14347" width="20" style="7" customWidth="1"/>
    <col min="14348" max="14592" width="10.140625" style="7"/>
    <col min="14593" max="14593" width="5.85546875" style="7" customWidth="1"/>
    <col min="14594" max="14594" width="25.42578125" style="7" customWidth="1"/>
    <col min="14595" max="14595" width="22.85546875" style="7" customWidth="1"/>
    <col min="14596" max="14596" width="9.28515625" style="7" customWidth="1"/>
    <col min="14597" max="14601" width="9.140625" style="7" customWidth="1"/>
    <col min="14602" max="14602" width="13" style="7" customWidth="1"/>
    <col min="14603" max="14603" width="20" style="7" customWidth="1"/>
    <col min="14604" max="14848" width="10.140625" style="7"/>
    <col min="14849" max="14849" width="5.85546875" style="7" customWidth="1"/>
    <col min="14850" max="14850" width="25.42578125" style="7" customWidth="1"/>
    <col min="14851" max="14851" width="22.85546875" style="7" customWidth="1"/>
    <col min="14852" max="14852" width="9.28515625" style="7" customWidth="1"/>
    <col min="14853" max="14857" width="9.140625" style="7" customWidth="1"/>
    <col min="14858" max="14858" width="13" style="7" customWidth="1"/>
    <col min="14859" max="14859" width="20" style="7" customWidth="1"/>
    <col min="14860" max="15104" width="10.140625" style="7"/>
    <col min="15105" max="15105" width="5.85546875" style="7" customWidth="1"/>
    <col min="15106" max="15106" width="25.42578125" style="7" customWidth="1"/>
    <col min="15107" max="15107" width="22.85546875" style="7" customWidth="1"/>
    <col min="15108" max="15108" width="9.28515625" style="7" customWidth="1"/>
    <col min="15109" max="15113" width="9.140625" style="7" customWidth="1"/>
    <col min="15114" max="15114" width="13" style="7" customWidth="1"/>
    <col min="15115" max="15115" width="20" style="7" customWidth="1"/>
    <col min="15116" max="15360" width="10.140625" style="7"/>
    <col min="15361" max="15361" width="5.85546875" style="7" customWidth="1"/>
    <col min="15362" max="15362" width="25.42578125" style="7" customWidth="1"/>
    <col min="15363" max="15363" width="22.85546875" style="7" customWidth="1"/>
    <col min="15364" max="15364" width="9.28515625" style="7" customWidth="1"/>
    <col min="15365" max="15369" width="9.140625" style="7" customWidth="1"/>
    <col min="15370" max="15370" width="13" style="7" customWidth="1"/>
    <col min="15371" max="15371" width="20" style="7" customWidth="1"/>
    <col min="15372" max="15616" width="10.140625" style="7"/>
    <col min="15617" max="15617" width="5.85546875" style="7" customWidth="1"/>
    <col min="15618" max="15618" width="25.42578125" style="7" customWidth="1"/>
    <col min="15619" max="15619" width="22.85546875" style="7" customWidth="1"/>
    <col min="15620" max="15620" width="9.28515625" style="7" customWidth="1"/>
    <col min="15621" max="15625" width="9.140625" style="7" customWidth="1"/>
    <col min="15626" max="15626" width="13" style="7" customWidth="1"/>
    <col min="15627" max="15627" width="20" style="7" customWidth="1"/>
    <col min="15628" max="15872" width="10.140625" style="7"/>
    <col min="15873" max="15873" width="5.85546875" style="7" customWidth="1"/>
    <col min="15874" max="15874" width="25.42578125" style="7" customWidth="1"/>
    <col min="15875" max="15875" width="22.85546875" style="7" customWidth="1"/>
    <col min="15876" max="15876" width="9.28515625" style="7" customWidth="1"/>
    <col min="15877" max="15881" width="9.140625" style="7" customWidth="1"/>
    <col min="15882" max="15882" width="13" style="7" customWidth="1"/>
    <col min="15883" max="15883" width="20" style="7" customWidth="1"/>
    <col min="15884" max="16128" width="10.140625" style="7"/>
    <col min="16129" max="16129" width="5.85546875" style="7" customWidth="1"/>
    <col min="16130" max="16130" width="25.42578125" style="7" customWidth="1"/>
    <col min="16131" max="16131" width="22.85546875" style="7" customWidth="1"/>
    <col min="16132" max="16132" width="9.28515625" style="7" customWidth="1"/>
    <col min="16133" max="16137" width="9.140625" style="7" customWidth="1"/>
    <col min="16138" max="16138" width="13" style="7" customWidth="1"/>
    <col min="16139" max="16139" width="20" style="7" customWidth="1"/>
    <col min="16140" max="16384" width="10.140625" style="7"/>
  </cols>
  <sheetData>
    <row r="1" spans="1:11" s="2" customFormat="1" ht="3" customHeight="1" x14ac:dyDescent="0.15">
      <c r="A1" s="15"/>
      <c r="B1" s="16"/>
      <c r="C1" s="16"/>
      <c r="D1" s="17"/>
      <c r="E1" s="17"/>
      <c r="F1" s="17"/>
      <c r="G1" s="17"/>
      <c r="H1" s="17"/>
      <c r="I1" s="17"/>
      <c r="J1" s="17"/>
      <c r="K1" s="1"/>
    </row>
    <row r="2" spans="1:11" s="4" customFormat="1" ht="60.75" customHeight="1" thickBot="1" x14ac:dyDescent="0.2">
      <c r="A2" s="314" t="s">
        <v>138</v>
      </c>
      <c r="B2" s="315"/>
      <c r="C2" s="315"/>
      <c r="D2" s="315"/>
      <c r="E2" s="315"/>
      <c r="F2" s="315"/>
      <c r="G2" s="315"/>
      <c r="H2" s="315"/>
      <c r="I2" s="315"/>
      <c r="J2" s="315"/>
      <c r="K2" s="316"/>
    </row>
    <row r="3" spans="1:11" s="4" customFormat="1" ht="27" customHeight="1" x14ac:dyDescent="0.15">
      <c r="A3" s="8"/>
      <c r="B3" s="236"/>
      <c r="C3" s="10" t="s">
        <v>124</v>
      </c>
      <c r="D3" s="237" t="s">
        <v>68</v>
      </c>
      <c r="E3" s="238" t="s">
        <v>80</v>
      </c>
      <c r="F3" s="239" t="s">
        <v>69</v>
      </c>
      <c r="G3" s="240" t="s">
        <v>70</v>
      </c>
      <c r="H3" s="240" t="s">
        <v>71</v>
      </c>
      <c r="I3" s="240" t="s">
        <v>72</v>
      </c>
      <c r="J3" s="241" t="s">
        <v>8</v>
      </c>
      <c r="K3" s="304" t="s">
        <v>73</v>
      </c>
    </row>
    <row r="4" spans="1:11" s="4" customFormat="1" ht="27" customHeight="1" thickBot="1" x14ac:dyDescent="0.2">
      <c r="A4" s="274" t="s">
        <v>130</v>
      </c>
      <c r="B4" s="12"/>
      <c r="C4" s="13"/>
      <c r="D4" s="242"/>
      <c r="E4" s="242"/>
      <c r="F4" s="242"/>
      <c r="G4" s="242"/>
      <c r="H4" s="242"/>
      <c r="I4" s="242"/>
      <c r="J4" s="243" t="s">
        <v>7</v>
      </c>
      <c r="K4" s="305"/>
    </row>
    <row r="5" spans="1:11" s="4" customFormat="1" ht="21" customHeight="1" thickTop="1" x14ac:dyDescent="0.15">
      <c r="A5" s="244" t="s">
        <v>74</v>
      </c>
      <c r="B5" s="319" t="s">
        <v>149</v>
      </c>
      <c r="C5" s="320"/>
      <c r="D5" s="275"/>
      <c r="E5" s="276"/>
      <c r="F5" s="276"/>
      <c r="G5" s="276"/>
      <c r="H5" s="276"/>
      <c r="I5" s="276"/>
      <c r="J5" s="247"/>
      <c r="K5" s="173"/>
    </row>
    <row r="6" spans="1:11" s="4" customFormat="1" ht="21" customHeight="1" x14ac:dyDescent="0.15">
      <c r="A6" s="244"/>
      <c r="B6" s="245" t="s">
        <v>132</v>
      </c>
      <c r="C6" s="246"/>
      <c r="D6" s="275"/>
      <c r="E6" s="276"/>
      <c r="F6" s="276"/>
      <c r="G6" s="276"/>
      <c r="H6" s="276"/>
      <c r="I6" s="276"/>
      <c r="J6" s="247">
        <f t="shared" ref="J6:J9" si="0">INT(($D$4*D6)+($E$4*E6)+($F$4*F6)+($G$4*G6)+($H$4*H6)+($I$4*I6))</f>
        <v>0</v>
      </c>
      <c r="K6" s="173"/>
    </row>
    <row r="7" spans="1:11" s="4" customFormat="1" ht="21" customHeight="1" x14ac:dyDescent="0.15">
      <c r="A7" s="244"/>
      <c r="B7" s="245" t="s">
        <v>133</v>
      </c>
      <c r="C7" s="246"/>
      <c r="D7" s="275"/>
      <c r="E7" s="276"/>
      <c r="F7" s="276"/>
      <c r="G7" s="276"/>
      <c r="H7" s="276"/>
      <c r="I7" s="276"/>
      <c r="J7" s="247">
        <f t="shared" si="0"/>
        <v>0</v>
      </c>
      <c r="K7" s="173"/>
    </row>
    <row r="8" spans="1:11" s="4" customFormat="1" ht="21" customHeight="1" x14ac:dyDescent="0.15">
      <c r="A8" s="244"/>
      <c r="B8" s="245" t="s">
        <v>134</v>
      </c>
      <c r="C8" s="246"/>
      <c r="D8" s="275"/>
      <c r="E8" s="276"/>
      <c r="F8" s="276"/>
      <c r="G8" s="276"/>
      <c r="H8" s="276"/>
      <c r="I8" s="276"/>
      <c r="J8" s="247">
        <f t="shared" si="0"/>
        <v>0</v>
      </c>
      <c r="K8" s="173"/>
    </row>
    <row r="9" spans="1:11" s="4" customFormat="1" ht="21" customHeight="1" x14ac:dyDescent="0.15">
      <c r="A9" s="244"/>
      <c r="B9" s="245" t="s">
        <v>135</v>
      </c>
      <c r="C9" s="246"/>
      <c r="D9" s="275"/>
      <c r="E9" s="276"/>
      <c r="F9" s="276"/>
      <c r="G9" s="276"/>
      <c r="H9" s="276"/>
      <c r="I9" s="276"/>
      <c r="J9" s="247">
        <f t="shared" si="0"/>
        <v>0</v>
      </c>
      <c r="K9" s="173"/>
    </row>
    <row r="10" spans="1:11" s="4" customFormat="1" ht="21" customHeight="1" x14ac:dyDescent="0.15">
      <c r="A10" s="244"/>
      <c r="B10" s="245"/>
      <c r="C10" s="246"/>
      <c r="D10" s="275"/>
      <c r="E10" s="276"/>
      <c r="F10" s="276"/>
      <c r="G10" s="276"/>
      <c r="H10" s="276"/>
      <c r="I10" s="276"/>
      <c r="J10" s="247"/>
      <c r="K10" s="173"/>
    </row>
    <row r="11" spans="1:11" s="4" customFormat="1" ht="21" customHeight="1" x14ac:dyDescent="0.15">
      <c r="A11" s="244" t="s">
        <v>75</v>
      </c>
      <c r="B11" s="317" t="s">
        <v>150</v>
      </c>
      <c r="C11" s="318"/>
      <c r="D11" s="275"/>
      <c r="E11" s="276"/>
      <c r="F11" s="276"/>
      <c r="G11" s="276"/>
      <c r="H11" s="276"/>
      <c r="I11" s="276"/>
      <c r="J11" s="247"/>
      <c r="K11" s="173"/>
    </row>
    <row r="12" spans="1:11" s="4" customFormat="1" ht="21" customHeight="1" x14ac:dyDescent="0.15">
      <c r="A12" s="244"/>
      <c r="B12" s="245" t="s">
        <v>132</v>
      </c>
      <c r="C12" s="246"/>
      <c r="D12" s="275"/>
      <c r="E12" s="276"/>
      <c r="F12" s="276"/>
      <c r="G12" s="276"/>
      <c r="H12" s="276"/>
      <c r="I12" s="276"/>
      <c r="J12" s="247">
        <f t="shared" ref="J12:J15" si="1">INT(($D$4*D12)+($E$4*E12)+($F$4*F12)+($G$4*G12)+($H$4*H12)+($I$4*I12))</f>
        <v>0</v>
      </c>
      <c r="K12" s="173"/>
    </row>
    <row r="13" spans="1:11" s="4" customFormat="1" ht="21" customHeight="1" x14ac:dyDescent="0.15">
      <c r="A13" s="244"/>
      <c r="B13" s="245" t="s">
        <v>133</v>
      </c>
      <c r="C13" s="246"/>
      <c r="D13" s="275"/>
      <c r="E13" s="276"/>
      <c r="F13" s="276"/>
      <c r="G13" s="276"/>
      <c r="H13" s="276"/>
      <c r="I13" s="276"/>
      <c r="J13" s="247">
        <f t="shared" si="1"/>
        <v>0</v>
      </c>
      <c r="K13" s="173"/>
    </row>
    <row r="14" spans="1:11" s="4" customFormat="1" ht="21" customHeight="1" x14ac:dyDescent="0.15">
      <c r="A14" s="244"/>
      <c r="B14" s="245" t="s">
        <v>134</v>
      </c>
      <c r="C14" s="246"/>
      <c r="D14" s="275"/>
      <c r="E14" s="276"/>
      <c r="F14" s="276"/>
      <c r="G14" s="276"/>
      <c r="H14" s="276"/>
      <c r="I14" s="276"/>
      <c r="J14" s="247">
        <f t="shared" si="1"/>
        <v>0</v>
      </c>
      <c r="K14" s="173"/>
    </row>
    <row r="15" spans="1:11" s="4" customFormat="1" ht="21" customHeight="1" x14ac:dyDescent="0.15">
      <c r="A15" s="244"/>
      <c r="B15" s="245" t="s">
        <v>135</v>
      </c>
      <c r="C15" s="246"/>
      <c r="D15" s="275"/>
      <c r="E15" s="276"/>
      <c r="F15" s="276"/>
      <c r="G15" s="276"/>
      <c r="H15" s="276"/>
      <c r="I15" s="276"/>
      <c r="J15" s="247">
        <f t="shared" si="1"/>
        <v>0</v>
      </c>
      <c r="K15" s="251"/>
    </row>
    <row r="16" spans="1:11" s="4" customFormat="1" ht="21" customHeight="1" x14ac:dyDescent="0.15">
      <c r="A16" s="244"/>
      <c r="B16" s="245"/>
      <c r="C16" s="246"/>
      <c r="D16" s="275"/>
      <c r="E16" s="276"/>
      <c r="F16" s="276"/>
      <c r="G16" s="276"/>
      <c r="H16" s="276"/>
      <c r="I16" s="276"/>
      <c r="J16" s="247"/>
      <c r="K16" s="251"/>
    </row>
    <row r="17" spans="1:11" s="4" customFormat="1" ht="21" customHeight="1" x14ac:dyDescent="0.15">
      <c r="A17" s="280" t="s">
        <v>140</v>
      </c>
      <c r="B17" s="317" t="s">
        <v>131</v>
      </c>
      <c r="C17" s="318"/>
      <c r="D17" s="275"/>
      <c r="E17" s="276"/>
      <c r="F17" s="276"/>
      <c r="G17" s="276"/>
      <c r="H17" s="276"/>
      <c r="I17" s="276"/>
      <c r="J17" s="247"/>
      <c r="K17" s="251"/>
    </row>
    <row r="18" spans="1:11" s="4" customFormat="1" ht="21" customHeight="1" x14ac:dyDescent="0.15">
      <c r="A18" s="244"/>
      <c r="B18" s="245" t="s">
        <v>132</v>
      </c>
      <c r="C18" s="246"/>
      <c r="D18" s="275"/>
      <c r="E18" s="276"/>
      <c r="F18" s="276"/>
      <c r="G18" s="276"/>
      <c r="H18" s="276"/>
      <c r="I18" s="276"/>
      <c r="J18" s="247">
        <f t="shared" ref="J18:J21" si="2">INT(($D$4*D18)+($E$4*E18)+($F$4*F18)+($G$4*G18)+($H$4*H18)+($I$4*I18))</f>
        <v>0</v>
      </c>
      <c r="K18" s="251"/>
    </row>
    <row r="19" spans="1:11" s="4" customFormat="1" ht="21" customHeight="1" x14ac:dyDescent="0.15">
      <c r="A19" s="244"/>
      <c r="B19" s="245" t="s">
        <v>133</v>
      </c>
      <c r="C19" s="246"/>
      <c r="D19" s="275"/>
      <c r="E19" s="276"/>
      <c r="F19" s="276"/>
      <c r="G19" s="276"/>
      <c r="H19" s="276"/>
      <c r="I19" s="276"/>
      <c r="J19" s="247">
        <f t="shared" si="2"/>
        <v>0</v>
      </c>
      <c r="K19" s="251"/>
    </row>
    <row r="20" spans="1:11" s="4" customFormat="1" ht="21" customHeight="1" x14ac:dyDescent="0.15">
      <c r="A20" s="244"/>
      <c r="B20" s="245" t="s">
        <v>134</v>
      </c>
      <c r="C20" s="246"/>
      <c r="D20" s="226"/>
      <c r="E20" s="227"/>
      <c r="F20" s="227"/>
      <c r="G20" s="227"/>
      <c r="H20" s="276"/>
      <c r="I20" s="276"/>
      <c r="J20" s="247">
        <f t="shared" si="2"/>
        <v>0</v>
      </c>
      <c r="K20" s="252"/>
    </row>
    <row r="21" spans="1:11" s="4" customFormat="1" ht="21" customHeight="1" x14ac:dyDescent="0.15">
      <c r="A21" s="244"/>
      <c r="B21" s="245" t="s">
        <v>135</v>
      </c>
      <c r="C21" s="246"/>
      <c r="D21" s="171"/>
      <c r="E21" s="172"/>
      <c r="F21" s="172"/>
      <c r="G21" s="172"/>
      <c r="H21" s="276"/>
      <c r="I21" s="172"/>
      <c r="J21" s="247">
        <f t="shared" si="2"/>
        <v>0</v>
      </c>
      <c r="K21" s="173"/>
    </row>
    <row r="22" spans="1:11" s="4" customFormat="1" ht="24.75" customHeight="1" thickBot="1" x14ac:dyDescent="0.2">
      <c r="A22" s="254"/>
      <c r="B22" s="255" t="s">
        <v>82</v>
      </c>
      <c r="C22" s="256"/>
      <c r="D22" s="277">
        <f t="shared" ref="D22:I22" si="3">SUM(D5:D21)</f>
        <v>0</v>
      </c>
      <c r="E22" s="277">
        <f t="shared" si="3"/>
        <v>0</v>
      </c>
      <c r="F22" s="277">
        <f t="shared" si="3"/>
        <v>0</v>
      </c>
      <c r="G22" s="277">
        <f t="shared" si="3"/>
        <v>0</v>
      </c>
      <c r="H22" s="278">
        <f>SUM(H5:H21)</f>
        <v>0</v>
      </c>
      <c r="I22" s="277">
        <f t="shared" si="3"/>
        <v>0</v>
      </c>
      <c r="J22" s="174">
        <f>SUM(J6:J21)</f>
        <v>0</v>
      </c>
      <c r="K22" s="228"/>
    </row>
  </sheetData>
  <mergeCells count="5">
    <mergeCell ref="A2:K2"/>
    <mergeCell ref="K3:K4"/>
    <mergeCell ref="B5:C5"/>
    <mergeCell ref="B11:C11"/>
    <mergeCell ref="B17:C17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firstPageNumber="2" orientation="landscape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CB9B8-227B-4527-B28B-9C8C5FB9BF06}">
  <sheetPr>
    <tabColor rgb="FFFFC000"/>
  </sheetPr>
  <dimension ref="B1:P24"/>
  <sheetViews>
    <sheetView showGridLines="0" view="pageBreakPreview" topLeftCell="A4" zoomScaleNormal="75" zoomScaleSheetLayoutView="100" workbookViewId="0">
      <selection activeCell="M15" sqref="M15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29" style="132" customWidth="1"/>
    <col min="5" max="5" width="9.140625" style="133" customWidth="1"/>
    <col min="6" max="6" width="8.7109375" style="45" customWidth="1"/>
    <col min="7" max="7" width="17.5703125" style="45" customWidth="1"/>
    <col min="8" max="8" width="27.28515625" style="134" customWidth="1"/>
    <col min="9" max="9" width="18.42578125" style="134" hidden="1" customWidth="1"/>
    <col min="10" max="10" width="0.5703125" style="134" hidden="1" customWidth="1"/>
    <col min="11" max="11" width="31" style="45" customWidth="1"/>
    <col min="12" max="12" width="19" style="45" customWidth="1"/>
    <col min="13" max="14" width="14.85546875" style="45" customWidth="1"/>
    <col min="15" max="15" width="14.85546875" style="131" customWidth="1"/>
    <col min="16" max="16" width="17" style="131" bestFit="1" customWidth="1"/>
    <col min="17" max="17" width="15.7109375" style="45" customWidth="1"/>
    <col min="18" max="18" width="15.42578125" style="45" customWidth="1"/>
    <col min="19" max="19" width="10.140625" style="45"/>
    <col min="20" max="20" width="13.28515625" style="45" bestFit="1" customWidth="1"/>
    <col min="21" max="16384" width="10.140625" style="45"/>
  </cols>
  <sheetData>
    <row r="1" spans="2:16" ht="2.25" customHeight="1" thickBot="1" x14ac:dyDescent="0.2">
      <c r="B1" s="186"/>
      <c r="C1" s="186"/>
      <c r="D1" s="186"/>
      <c r="E1" s="128"/>
      <c r="F1" s="32"/>
      <c r="H1" s="129"/>
      <c r="I1" s="129"/>
      <c r="J1" s="129"/>
      <c r="K1" s="130"/>
    </row>
    <row r="2" spans="2:16" ht="31.7" customHeight="1" x14ac:dyDescent="0.15">
      <c r="B2" s="191"/>
      <c r="C2" s="192"/>
      <c r="D2" s="192"/>
      <c r="E2" s="193"/>
      <c r="F2" s="192"/>
      <c r="G2" s="192"/>
      <c r="H2" s="192"/>
      <c r="I2" s="192"/>
      <c r="J2" s="192"/>
      <c r="K2" s="194"/>
      <c r="L2" s="292"/>
      <c r="M2" s="292"/>
    </row>
    <row r="3" spans="2:16" ht="23.25" customHeight="1" x14ac:dyDescent="0.15">
      <c r="B3" s="195"/>
      <c r="D3" s="196"/>
      <c r="F3" s="197" t="s">
        <v>76</v>
      </c>
      <c r="G3" s="198"/>
      <c r="H3" s="196"/>
      <c r="I3" s="196"/>
      <c r="J3" s="196"/>
      <c r="K3" s="105"/>
      <c r="L3" s="199"/>
      <c r="M3" s="199"/>
    </row>
    <row r="4" spans="2:16" ht="39.75" customHeight="1" x14ac:dyDescent="0.25">
      <c r="B4" s="200"/>
      <c r="C4" s="201"/>
      <c r="D4" s="202"/>
      <c r="E4" s="203"/>
      <c r="F4" s="196"/>
      <c r="G4" s="196"/>
      <c r="H4" s="293"/>
      <c r="I4" s="293"/>
      <c r="J4" s="293"/>
      <c r="K4" s="294"/>
      <c r="L4" s="199"/>
      <c r="M4" s="199"/>
    </row>
    <row r="5" spans="2:16" s="131" customFormat="1" ht="17.649999999999999" customHeight="1" thickBot="1" x14ac:dyDescent="0.25">
      <c r="B5" s="204"/>
      <c r="C5" s="205"/>
      <c r="D5" s="205"/>
      <c r="E5" s="205"/>
      <c r="F5" s="205"/>
      <c r="G5" s="205"/>
      <c r="H5" s="205"/>
      <c r="I5" s="205"/>
      <c r="J5" s="205"/>
      <c r="K5" s="206"/>
      <c r="M5" s="199"/>
    </row>
    <row r="6" spans="2:16" ht="25.5" customHeight="1" x14ac:dyDescent="0.15">
      <c r="B6" s="295"/>
      <c r="C6" s="296"/>
      <c r="D6" s="296"/>
      <c r="E6" s="296"/>
      <c r="F6" s="296"/>
      <c r="G6" s="296"/>
      <c r="H6" s="296"/>
      <c r="I6" s="296"/>
      <c r="J6" s="296"/>
      <c r="K6" s="297"/>
      <c r="L6" s="199"/>
      <c r="M6" s="199"/>
    </row>
    <row r="7" spans="2:16" ht="24.95" customHeight="1" thickBot="1" x14ac:dyDescent="0.2">
      <c r="B7" s="35" t="s">
        <v>10</v>
      </c>
      <c r="C7" s="298" t="s">
        <v>11</v>
      </c>
      <c r="D7" s="299"/>
      <c r="E7" s="36" t="s">
        <v>0</v>
      </c>
      <c r="F7" s="36" t="s">
        <v>12</v>
      </c>
      <c r="G7" s="36" t="s">
        <v>13</v>
      </c>
      <c r="H7" s="37" t="s">
        <v>1</v>
      </c>
      <c r="I7" s="37" t="s">
        <v>14</v>
      </c>
      <c r="J7" s="38" t="s">
        <v>15</v>
      </c>
      <c r="K7" s="39" t="s">
        <v>2</v>
      </c>
      <c r="O7" s="45"/>
      <c r="P7" s="45"/>
    </row>
    <row r="8" spans="2:16" ht="31.7" customHeight="1" thickTop="1" x14ac:dyDescent="0.15">
      <c r="B8" s="217" t="str">
        <f>+表紙!D6</f>
        <v>山中最終処分場災害復旧工事測量設計業務</v>
      </c>
      <c r="C8" s="40"/>
      <c r="D8" s="40"/>
      <c r="E8" s="41"/>
      <c r="F8" s="42"/>
      <c r="G8" s="43"/>
      <c r="H8" s="46"/>
      <c r="I8" s="44"/>
      <c r="J8" s="48"/>
      <c r="K8" s="176"/>
      <c r="L8" s="207"/>
      <c r="O8" s="45"/>
      <c r="P8" s="45"/>
    </row>
    <row r="9" spans="2:16" ht="31.7" customHeight="1" x14ac:dyDescent="0.15">
      <c r="B9" s="177" t="s">
        <v>77</v>
      </c>
      <c r="C9" s="40"/>
      <c r="D9" s="40"/>
      <c r="E9" s="41" t="s">
        <v>17</v>
      </c>
      <c r="F9" s="42">
        <v>1</v>
      </c>
      <c r="G9" s="43"/>
      <c r="H9" s="46">
        <f>+'１号内訳書(測量)'!H16</f>
        <v>0</v>
      </c>
      <c r="I9" s="44"/>
      <c r="J9" s="47"/>
      <c r="K9" s="216" t="s">
        <v>78</v>
      </c>
      <c r="L9" s="49"/>
      <c r="O9" s="45"/>
      <c r="P9" s="45"/>
    </row>
    <row r="10" spans="2:16" ht="31.7" customHeight="1" x14ac:dyDescent="0.15">
      <c r="B10" s="177" t="s">
        <v>92</v>
      </c>
      <c r="C10" s="40" t="s">
        <v>143</v>
      </c>
      <c r="D10" s="40"/>
      <c r="E10" s="41" t="s">
        <v>17</v>
      </c>
      <c r="F10" s="42">
        <v>1</v>
      </c>
      <c r="G10" s="43"/>
      <c r="H10" s="46">
        <f>+'２号内訳書(復旧設計等)'!H18</f>
        <v>0</v>
      </c>
      <c r="I10" s="44"/>
      <c r="J10" s="47"/>
      <c r="K10" s="216" t="s">
        <v>79</v>
      </c>
      <c r="L10" s="209"/>
      <c r="O10" s="45"/>
      <c r="P10" s="45"/>
    </row>
    <row r="11" spans="2:16" ht="31.7" customHeight="1" x14ac:dyDescent="0.15">
      <c r="B11" s="177" t="s">
        <v>123</v>
      </c>
      <c r="C11" s="40" t="s">
        <v>144</v>
      </c>
      <c r="D11" s="40"/>
      <c r="E11" s="41" t="s">
        <v>17</v>
      </c>
      <c r="F11" s="42">
        <v>1</v>
      </c>
      <c r="G11" s="43"/>
      <c r="H11" s="46">
        <f>+'3号内訳書(復旧設計建築・設備)'!H18</f>
        <v>0</v>
      </c>
      <c r="I11" s="44"/>
      <c r="J11" s="47"/>
      <c r="K11" s="216" t="s">
        <v>142</v>
      </c>
      <c r="L11" s="209"/>
      <c r="O11" s="45"/>
      <c r="P11" s="45"/>
    </row>
    <row r="12" spans="2:16" ht="31.7" customHeight="1" x14ac:dyDescent="0.15">
      <c r="B12" s="50"/>
      <c r="C12" s="40"/>
      <c r="D12" s="40"/>
      <c r="E12" s="41"/>
      <c r="F12" s="42"/>
      <c r="G12" s="43"/>
      <c r="H12" s="46"/>
      <c r="I12" s="44"/>
      <c r="J12" s="47"/>
      <c r="K12" s="208"/>
      <c r="L12" s="209"/>
      <c r="O12" s="45"/>
      <c r="P12" s="45"/>
    </row>
    <row r="13" spans="2:16" ht="31.7" customHeight="1" x14ac:dyDescent="0.15">
      <c r="B13" s="50"/>
      <c r="C13" s="40"/>
      <c r="D13" s="40"/>
      <c r="E13" s="41"/>
      <c r="F13" s="42"/>
      <c r="G13" s="43"/>
      <c r="H13" s="46"/>
      <c r="I13" s="44"/>
      <c r="J13" s="47"/>
      <c r="K13" s="208"/>
      <c r="L13" s="209"/>
      <c r="O13" s="45"/>
      <c r="P13" s="45"/>
    </row>
    <row r="14" spans="2:16" ht="31.7" customHeight="1" x14ac:dyDescent="0.15">
      <c r="B14" s="50"/>
      <c r="C14" s="40"/>
      <c r="D14" s="40"/>
      <c r="E14" s="41"/>
      <c r="F14" s="42"/>
      <c r="G14" s="43"/>
      <c r="H14" s="46"/>
      <c r="I14" s="44"/>
      <c r="J14" s="47"/>
      <c r="K14" s="210"/>
      <c r="L14" s="209"/>
      <c r="M14" s="127"/>
      <c r="O14" s="45"/>
      <c r="P14" s="45"/>
    </row>
    <row r="15" spans="2:16" ht="31.7" customHeight="1" x14ac:dyDescent="0.15">
      <c r="B15" s="166"/>
      <c r="C15" s="288" t="s">
        <v>18</v>
      </c>
      <c r="D15" s="300"/>
      <c r="E15" s="41"/>
      <c r="F15" s="42"/>
      <c r="G15" s="43"/>
      <c r="H15" s="46">
        <f>SUM(H8:H14)</f>
        <v>0</v>
      </c>
      <c r="I15" s="44">
        <f t="shared" ref="I15" si="0">H15-J15</f>
        <v>0</v>
      </c>
      <c r="J15" s="47">
        <f t="shared" ref="J15" si="1">SUM(J8:J14)</f>
        <v>0</v>
      </c>
      <c r="K15" s="211"/>
      <c r="L15" s="131"/>
      <c r="O15" s="45"/>
      <c r="P15" s="45"/>
    </row>
    <row r="16" spans="2:16" ht="31.7" customHeight="1" x14ac:dyDescent="0.15">
      <c r="B16" s="51"/>
      <c r="C16" s="288"/>
      <c r="D16" s="300"/>
      <c r="E16" s="41"/>
      <c r="F16" s="42"/>
      <c r="G16" s="43"/>
      <c r="H16" s="100"/>
      <c r="I16" s="53"/>
      <c r="J16" s="54"/>
      <c r="K16" s="55"/>
      <c r="O16" s="45"/>
      <c r="P16" s="45"/>
    </row>
    <row r="17" spans="2:16" ht="31.7" customHeight="1" x14ac:dyDescent="0.15">
      <c r="B17" s="51"/>
      <c r="C17" s="288"/>
      <c r="D17" s="289"/>
      <c r="E17" s="41"/>
      <c r="F17" s="42"/>
      <c r="G17" s="43"/>
      <c r="H17" s="52"/>
      <c r="I17" s="53"/>
      <c r="J17" s="54"/>
      <c r="K17" s="56"/>
      <c r="M17" s="170"/>
      <c r="O17" s="45"/>
      <c r="P17" s="45"/>
    </row>
    <row r="18" spans="2:16" ht="31.7" customHeight="1" x14ac:dyDescent="0.15">
      <c r="B18" s="71"/>
      <c r="C18" s="288" t="s">
        <v>102</v>
      </c>
      <c r="D18" s="289"/>
      <c r="E18" s="72"/>
      <c r="F18" s="73"/>
      <c r="G18" s="74"/>
      <c r="H18" s="75">
        <f>INT(+H15*0.1)</f>
        <v>0</v>
      </c>
      <c r="I18" s="76"/>
      <c r="J18" s="77"/>
      <c r="K18" s="78"/>
      <c r="O18" s="45"/>
      <c r="P18" s="45"/>
    </row>
    <row r="19" spans="2:16" ht="31.7" customHeight="1" thickBot="1" x14ac:dyDescent="0.2">
      <c r="B19" s="57"/>
      <c r="C19" s="290" t="s">
        <v>103</v>
      </c>
      <c r="D19" s="291"/>
      <c r="E19" s="58"/>
      <c r="F19" s="59"/>
      <c r="G19" s="60"/>
      <c r="H19" s="61">
        <f>+H15+H18</f>
        <v>0</v>
      </c>
      <c r="I19" s="62"/>
      <c r="J19" s="63"/>
      <c r="K19" s="64"/>
      <c r="L19" s="131"/>
      <c r="O19" s="45"/>
      <c r="P19" s="45"/>
    </row>
    <row r="20" spans="2:16" ht="3.75" customHeight="1" x14ac:dyDescent="0.2">
      <c r="B20" s="188"/>
      <c r="H20" s="70"/>
      <c r="I20" s="70"/>
      <c r="J20" s="70"/>
      <c r="L20" s="131"/>
      <c r="O20" s="45"/>
      <c r="P20" s="45"/>
    </row>
    <row r="21" spans="2:16" ht="17.25" customHeight="1" x14ac:dyDescent="0.15">
      <c r="B21" s="189"/>
      <c r="L21" s="131"/>
      <c r="O21" s="45"/>
      <c r="P21" s="45"/>
    </row>
    <row r="22" spans="2:16" ht="21" customHeight="1" x14ac:dyDescent="0.2">
      <c r="G22" s="190"/>
      <c r="H22" s="70"/>
      <c r="L22" s="131"/>
      <c r="O22" s="45"/>
      <c r="P22" s="45"/>
    </row>
    <row r="23" spans="2:16" ht="21" customHeight="1" x14ac:dyDescent="0.2">
      <c r="G23" s="190"/>
      <c r="H23" s="70"/>
      <c r="L23" s="131"/>
      <c r="O23" s="45"/>
      <c r="P23" s="45"/>
    </row>
    <row r="24" spans="2:16" ht="21" customHeight="1" x14ac:dyDescent="0.15">
      <c r="O24" s="45"/>
      <c r="P24" s="45"/>
    </row>
  </sheetData>
  <mergeCells count="9">
    <mergeCell ref="C17:D17"/>
    <mergeCell ref="C18:D18"/>
    <mergeCell ref="C19:D19"/>
    <mergeCell ref="L2:M2"/>
    <mergeCell ref="H4:K4"/>
    <mergeCell ref="B6:K6"/>
    <mergeCell ref="C7:D7"/>
    <mergeCell ref="C15:D15"/>
    <mergeCell ref="C16:D1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1:P24"/>
  <sheetViews>
    <sheetView showGridLines="0" view="pageBreakPreview" topLeftCell="A4" zoomScaleNormal="75" zoomScaleSheetLayoutView="100" workbookViewId="0">
      <selection activeCell="H10" sqref="H10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36.28515625" style="132" customWidth="1"/>
    <col min="5" max="5" width="9.140625" style="133" customWidth="1"/>
    <col min="6" max="6" width="8.7109375" style="45" customWidth="1"/>
    <col min="7" max="7" width="10" style="45" customWidth="1"/>
    <col min="8" max="8" width="19.42578125" style="134" customWidth="1"/>
    <col min="9" max="10" width="18.42578125" style="134" hidden="1" customWidth="1"/>
    <col min="11" max="11" width="39" style="45" customWidth="1"/>
    <col min="12" max="12" width="19" style="45" customWidth="1"/>
    <col min="13" max="14" width="14.85546875" style="45" customWidth="1"/>
    <col min="15" max="15" width="14.85546875" style="131" customWidth="1"/>
    <col min="16" max="16" width="17" style="131" bestFit="1" customWidth="1"/>
    <col min="17" max="17" width="15.7109375" style="45" customWidth="1"/>
    <col min="18" max="18" width="15.42578125" style="45" customWidth="1"/>
    <col min="19" max="19" width="10.140625" style="45"/>
    <col min="20" max="20" width="13.28515625" style="45" bestFit="1" customWidth="1"/>
    <col min="21" max="16384" width="10.140625" style="45"/>
  </cols>
  <sheetData>
    <row r="1" spans="2:16" ht="2.25" customHeight="1" thickBot="1" x14ac:dyDescent="0.2">
      <c r="B1" s="186"/>
      <c r="C1" s="186"/>
      <c r="D1" s="186"/>
      <c r="E1" s="128"/>
      <c r="F1" s="32"/>
      <c r="H1" s="129"/>
      <c r="I1" s="129"/>
      <c r="J1" s="129"/>
      <c r="K1" s="130"/>
    </row>
    <row r="2" spans="2:16" ht="31.7" customHeight="1" x14ac:dyDescent="0.15">
      <c r="B2" s="191"/>
      <c r="C2" s="192"/>
      <c r="D2" s="192"/>
      <c r="E2" s="193"/>
      <c r="F2" s="192"/>
      <c r="G2" s="192"/>
      <c r="H2" s="192"/>
      <c r="I2" s="192"/>
      <c r="J2" s="192"/>
      <c r="K2" s="194"/>
      <c r="L2" s="292"/>
      <c r="M2" s="292"/>
    </row>
    <row r="3" spans="2:16" ht="23.25" customHeight="1" x14ac:dyDescent="0.15">
      <c r="B3" s="195"/>
      <c r="D3" s="196"/>
      <c r="E3" s="197" t="s">
        <v>65</v>
      </c>
      <c r="F3" s="196"/>
      <c r="G3" s="198"/>
      <c r="H3" s="196"/>
      <c r="I3" s="196"/>
      <c r="J3" s="196"/>
      <c r="K3" s="105"/>
      <c r="L3" s="199"/>
      <c r="M3" s="199"/>
    </row>
    <row r="4" spans="2:16" ht="39.75" customHeight="1" x14ac:dyDescent="0.25">
      <c r="B4" s="200"/>
      <c r="C4" s="201"/>
      <c r="D4" s="202"/>
      <c r="E4" s="203"/>
      <c r="F4" s="196"/>
      <c r="G4" s="196"/>
      <c r="H4" s="293"/>
      <c r="I4" s="293"/>
      <c r="J4" s="293"/>
      <c r="K4" s="294"/>
      <c r="L4" s="199"/>
      <c r="M4" s="199"/>
    </row>
    <row r="5" spans="2:16" s="131" customFormat="1" ht="17.649999999999999" customHeight="1" thickBot="1" x14ac:dyDescent="0.25">
      <c r="B5" s="204"/>
      <c r="C5" s="205"/>
      <c r="D5" s="205"/>
      <c r="E5" s="205"/>
      <c r="F5" s="205"/>
      <c r="G5" s="205"/>
      <c r="H5" s="205"/>
      <c r="I5" s="205"/>
      <c r="J5" s="205"/>
      <c r="K5" s="206"/>
      <c r="M5" s="199"/>
    </row>
    <row r="6" spans="2:16" ht="25.5" customHeight="1" x14ac:dyDescent="0.15">
      <c r="B6" s="295" t="s">
        <v>9</v>
      </c>
      <c r="C6" s="296"/>
      <c r="D6" s="296"/>
      <c r="E6" s="296"/>
      <c r="F6" s="296"/>
      <c r="G6" s="296"/>
      <c r="H6" s="296"/>
      <c r="I6" s="296"/>
      <c r="J6" s="296"/>
      <c r="K6" s="297"/>
      <c r="L6" s="199"/>
      <c r="M6" s="199"/>
    </row>
    <row r="7" spans="2:16" ht="24.95" customHeight="1" thickBot="1" x14ac:dyDescent="0.2">
      <c r="B7" s="35" t="s">
        <v>10</v>
      </c>
      <c r="C7" s="298" t="s">
        <v>11</v>
      </c>
      <c r="D7" s="299"/>
      <c r="E7" s="36" t="s">
        <v>0</v>
      </c>
      <c r="F7" s="36" t="s">
        <v>12</v>
      </c>
      <c r="G7" s="36" t="s">
        <v>13</v>
      </c>
      <c r="H7" s="37" t="s">
        <v>1</v>
      </c>
      <c r="I7" s="37" t="s">
        <v>14</v>
      </c>
      <c r="J7" s="38" t="s">
        <v>15</v>
      </c>
      <c r="K7" s="39" t="s">
        <v>2</v>
      </c>
      <c r="O7" s="45"/>
      <c r="P7" s="45"/>
    </row>
    <row r="8" spans="2:16" ht="31.7" customHeight="1" thickTop="1" x14ac:dyDescent="0.15">
      <c r="B8" s="177" t="s">
        <v>66</v>
      </c>
      <c r="C8" s="40" t="s">
        <v>16</v>
      </c>
      <c r="D8" s="40"/>
      <c r="E8" s="41" t="s">
        <v>17</v>
      </c>
      <c r="F8" s="42">
        <v>1</v>
      </c>
      <c r="G8" s="43"/>
      <c r="H8" s="46">
        <f>'１号明細書'!H19</f>
        <v>0</v>
      </c>
      <c r="I8" s="44">
        <f t="shared" ref="I8:I16" si="0">H8-J8</f>
        <v>0</v>
      </c>
      <c r="J8" s="48"/>
      <c r="K8" s="176" t="s">
        <v>57</v>
      </c>
      <c r="L8" s="207"/>
      <c r="O8" s="45"/>
      <c r="P8" s="45"/>
    </row>
    <row r="9" spans="2:16" ht="31.7" customHeight="1" x14ac:dyDescent="0.2">
      <c r="B9" s="50"/>
      <c r="C9" s="40" t="s">
        <v>83</v>
      </c>
      <c r="D9" s="40"/>
      <c r="E9" s="41" t="s">
        <v>17</v>
      </c>
      <c r="F9" s="42">
        <v>1</v>
      </c>
      <c r="G9" s="43"/>
      <c r="H9" s="46">
        <f>INT(H8*K9)</f>
        <v>0</v>
      </c>
      <c r="I9" s="44" t="e">
        <f t="shared" ref="I9" si="1">H9-J9</f>
        <v>#REF!</v>
      </c>
      <c r="J9" s="47" t="e">
        <f>INT(SUM(J6:J7)*#REF!)</f>
        <v>#REF!</v>
      </c>
      <c r="K9" s="216">
        <v>0.83899999999999997</v>
      </c>
      <c r="L9" s="49"/>
      <c r="M9" s="225">
        <f>INT(+H8/1000)</f>
        <v>0</v>
      </c>
      <c r="O9" s="45"/>
      <c r="P9" s="45"/>
    </row>
    <row r="10" spans="2:16" ht="31.7" customHeight="1" x14ac:dyDescent="0.15">
      <c r="B10" s="50"/>
      <c r="C10" s="40" t="s">
        <v>56</v>
      </c>
      <c r="D10" s="40"/>
      <c r="E10" s="41" t="s">
        <v>17</v>
      </c>
      <c r="F10" s="42">
        <v>1</v>
      </c>
      <c r="G10" s="43"/>
      <c r="H10" s="46">
        <f>INT(2.3*(H8/1000)^(0.44))*1000</f>
        <v>0</v>
      </c>
      <c r="I10" s="44" t="e">
        <f t="shared" si="0"/>
        <v>#REF!</v>
      </c>
      <c r="J10" s="47" t="e">
        <f>INT(SUM(J8)*#REF!)</f>
        <v>#REF!</v>
      </c>
      <c r="K10" s="208" t="s">
        <v>63</v>
      </c>
      <c r="L10" s="209"/>
      <c r="M10" s="222">
        <v>0.44</v>
      </c>
      <c r="O10" s="45"/>
      <c r="P10" s="45"/>
    </row>
    <row r="11" spans="2:16" ht="31.7" customHeight="1" x14ac:dyDescent="0.15">
      <c r="B11" s="50"/>
      <c r="C11" s="40"/>
      <c r="D11" s="40"/>
      <c r="E11" s="41"/>
      <c r="F11" s="42"/>
      <c r="G11" s="43"/>
      <c r="H11" s="46"/>
      <c r="I11" s="44"/>
      <c r="J11" s="47"/>
      <c r="K11" s="208"/>
      <c r="L11" s="209"/>
      <c r="M11" s="222"/>
      <c r="O11" s="45"/>
      <c r="P11" s="45"/>
    </row>
    <row r="12" spans="2:16" ht="31.7" customHeight="1" x14ac:dyDescent="0.15">
      <c r="B12" s="50"/>
      <c r="C12" s="40"/>
      <c r="D12" s="40"/>
      <c r="E12" s="41"/>
      <c r="F12" s="42"/>
      <c r="G12" s="43"/>
      <c r="H12" s="46"/>
      <c r="I12" s="44"/>
      <c r="J12" s="47"/>
      <c r="K12" s="208"/>
      <c r="L12" s="209"/>
      <c r="M12" s="222"/>
      <c r="O12" s="45"/>
      <c r="P12" s="45"/>
    </row>
    <row r="13" spans="2:16" ht="31.7" customHeight="1" x14ac:dyDescent="0.15">
      <c r="B13" s="50"/>
      <c r="C13" s="40"/>
      <c r="D13" s="40"/>
      <c r="E13" s="41"/>
      <c r="F13" s="42"/>
      <c r="G13" s="43"/>
      <c r="H13" s="46"/>
      <c r="I13" s="44"/>
      <c r="J13" s="47"/>
      <c r="K13" s="208"/>
      <c r="L13" s="209"/>
      <c r="M13" s="222"/>
      <c r="O13" s="45"/>
      <c r="P13" s="45"/>
    </row>
    <row r="14" spans="2:16" ht="31.7" customHeight="1" x14ac:dyDescent="0.15">
      <c r="B14" s="50"/>
      <c r="C14" s="40"/>
      <c r="D14" s="40"/>
      <c r="E14" s="41"/>
      <c r="F14" s="42"/>
      <c r="G14" s="43"/>
      <c r="H14" s="46"/>
      <c r="I14" s="44"/>
      <c r="J14" s="47"/>
      <c r="K14" s="210"/>
      <c r="L14" s="209"/>
      <c r="M14" s="223">
        <f>+M9^M10</f>
        <v>0</v>
      </c>
      <c r="O14" s="45"/>
      <c r="P14" s="45"/>
    </row>
    <row r="15" spans="2:16" ht="31.7" customHeight="1" x14ac:dyDescent="0.15">
      <c r="B15" s="166"/>
      <c r="C15" s="288" t="s">
        <v>18</v>
      </c>
      <c r="D15" s="300"/>
      <c r="E15" s="41"/>
      <c r="F15" s="42"/>
      <c r="G15" s="43"/>
      <c r="H15" s="46">
        <f>SUM(H8:H14)</f>
        <v>0</v>
      </c>
      <c r="I15" s="44" t="e">
        <f t="shared" si="0"/>
        <v>#REF!</v>
      </c>
      <c r="J15" s="47" t="e">
        <f t="shared" ref="J15" si="2">SUM(J8:J14)</f>
        <v>#REF!</v>
      </c>
      <c r="K15" s="211"/>
      <c r="L15" s="131"/>
      <c r="M15" s="222">
        <v>2.2999999999999998</v>
      </c>
      <c r="O15" s="45"/>
      <c r="P15" s="45"/>
    </row>
    <row r="16" spans="2:16" ht="31.7" customHeight="1" x14ac:dyDescent="0.15">
      <c r="B16" s="51"/>
      <c r="C16" s="288" t="s">
        <v>21</v>
      </c>
      <c r="D16" s="300"/>
      <c r="E16" s="41"/>
      <c r="F16" s="42"/>
      <c r="G16" s="43"/>
      <c r="H16" s="100">
        <f>TRUNC(H15,-4)</f>
        <v>0</v>
      </c>
      <c r="I16" s="53" t="e">
        <f t="shared" si="0"/>
        <v>#REF!</v>
      </c>
      <c r="J16" s="54" t="e">
        <f>SUM(#REF!,J15)</f>
        <v>#REF!</v>
      </c>
      <c r="K16" s="55"/>
      <c r="M16" s="222"/>
      <c r="O16" s="45"/>
      <c r="P16" s="45"/>
    </row>
    <row r="17" spans="2:13" s="45" customFormat="1" ht="31.7" customHeight="1" x14ac:dyDescent="0.15">
      <c r="B17" s="51"/>
      <c r="C17" s="301"/>
      <c r="D17" s="302"/>
      <c r="E17" s="41"/>
      <c r="F17" s="42"/>
      <c r="G17" s="43"/>
      <c r="H17" s="52"/>
      <c r="I17" s="53"/>
      <c r="J17" s="54"/>
      <c r="K17" s="56"/>
      <c r="M17" s="224">
        <f>+M14*M15</f>
        <v>0</v>
      </c>
    </row>
    <row r="18" spans="2:13" s="45" customFormat="1" ht="31.7" customHeight="1" x14ac:dyDescent="0.15">
      <c r="B18" s="71"/>
      <c r="C18" s="301"/>
      <c r="D18" s="302"/>
      <c r="E18" s="72"/>
      <c r="F18" s="73"/>
      <c r="G18" s="74"/>
      <c r="H18" s="75"/>
      <c r="I18" s="76"/>
      <c r="J18" s="77"/>
      <c r="K18" s="78"/>
    </row>
    <row r="19" spans="2:13" s="45" customFormat="1" ht="31.7" customHeight="1" thickBot="1" x14ac:dyDescent="0.2">
      <c r="B19" s="57"/>
      <c r="C19" s="290"/>
      <c r="D19" s="291"/>
      <c r="E19" s="58"/>
      <c r="F19" s="59"/>
      <c r="G19" s="60"/>
      <c r="H19" s="61"/>
      <c r="I19" s="62"/>
      <c r="J19" s="63"/>
      <c r="K19" s="64"/>
      <c r="L19" s="131"/>
    </row>
    <row r="20" spans="2:13" s="45" customFormat="1" ht="3.75" customHeight="1" x14ac:dyDescent="0.2">
      <c r="B20" s="188"/>
      <c r="C20" s="132"/>
      <c r="D20" s="132"/>
      <c r="E20" s="133"/>
      <c r="H20" s="70"/>
      <c r="I20" s="70"/>
      <c r="J20" s="70"/>
      <c r="L20" s="131"/>
    </row>
    <row r="21" spans="2:13" s="45" customFormat="1" ht="17.25" customHeight="1" x14ac:dyDescent="0.15">
      <c r="B21" s="189"/>
      <c r="C21" s="132"/>
      <c r="D21" s="132"/>
      <c r="E21" s="133"/>
      <c r="H21" s="134"/>
      <c r="I21" s="134"/>
      <c r="J21" s="134"/>
      <c r="L21" s="131"/>
    </row>
    <row r="22" spans="2:13" s="45" customFormat="1" ht="21" customHeight="1" x14ac:dyDescent="0.2">
      <c r="B22" s="132"/>
      <c r="C22" s="132"/>
      <c r="D22" s="132"/>
      <c r="E22" s="133"/>
      <c r="G22" s="190"/>
      <c r="H22" s="70"/>
      <c r="I22" s="134"/>
      <c r="J22" s="134"/>
      <c r="L22" s="131"/>
    </row>
    <row r="23" spans="2:13" s="45" customFormat="1" ht="21" customHeight="1" x14ac:dyDescent="0.2">
      <c r="B23" s="132"/>
      <c r="C23" s="132"/>
      <c r="D23" s="132"/>
      <c r="E23" s="133"/>
      <c r="G23" s="190"/>
      <c r="H23" s="70"/>
      <c r="I23" s="134"/>
      <c r="J23" s="134"/>
      <c r="L23" s="131"/>
    </row>
    <row r="24" spans="2:13" s="45" customFormat="1" ht="21" customHeight="1" x14ac:dyDescent="0.15">
      <c r="B24" s="132"/>
      <c r="C24" s="132"/>
      <c r="D24" s="132"/>
      <c r="E24" s="133"/>
      <c r="H24" s="134"/>
      <c r="I24" s="134"/>
      <c r="J24" s="134"/>
    </row>
  </sheetData>
  <mergeCells count="9">
    <mergeCell ref="C19:D19"/>
    <mergeCell ref="C17:D17"/>
    <mergeCell ref="L2:M2"/>
    <mergeCell ref="H4:K4"/>
    <mergeCell ref="B6:K6"/>
    <mergeCell ref="C7:D7"/>
    <mergeCell ref="C15:D15"/>
    <mergeCell ref="C16:D16"/>
    <mergeCell ref="C18:D18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P24"/>
  <sheetViews>
    <sheetView showGridLines="0" showZeros="0" view="pageBreakPreview" zoomScale="85" zoomScaleNormal="75" zoomScaleSheetLayoutView="85" workbookViewId="0">
      <selection activeCell="G5" sqref="G5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41.85546875" style="132" customWidth="1"/>
    <col min="5" max="5" width="9.140625" style="133" customWidth="1"/>
    <col min="6" max="6" width="10.140625" style="45" customWidth="1"/>
    <col min="7" max="7" width="12.42578125" style="45" customWidth="1"/>
    <col min="8" max="8" width="13.5703125" style="134" bestFit="1" customWidth="1"/>
    <col min="9" max="9" width="18.42578125" style="134" hidden="1" customWidth="1"/>
    <col min="10" max="10" width="35.42578125" style="45" customWidth="1"/>
    <col min="11" max="11" width="19" style="45" customWidth="1"/>
    <col min="12" max="12" width="14.28515625" style="45" customWidth="1"/>
    <col min="13" max="14" width="14.85546875" style="45" customWidth="1"/>
    <col min="15" max="15" width="14.85546875" style="131" customWidth="1"/>
    <col min="16" max="16" width="17" style="131" bestFit="1" customWidth="1"/>
    <col min="17" max="17" width="15.7109375" style="45" customWidth="1"/>
    <col min="18" max="18" width="15.42578125" style="45" customWidth="1"/>
    <col min="19" max="19" width="10.140625" style="45"/>
    <col min="20" max="20" width="13.28515625" style="45" bestFit="1" customWidth="1"/>
    <col min="21" max="16384" width="10.140625" style="45"/>
  </cols>
  <sheetData>
    <row r="1" spans="2:16" ht="2.25" customHeight="1" thickBot="1" x14ac:dyDescent="0.2">
      <c r="B1" s="186"/>
      <c r="C1" s="186"/>
      <c r="D1" s="186"/>
      <c r="E1" s="128"/>
      <c r="F1" s="32"/>
      <c r="H1" s="129"/>
      <c r="I1" s="129"/>
      <c r="J1" s="130"/>
    </row>
    <row r="2" spans="2:16" ht="77.25" customHeight="1" x14ac:dyDescent="0.15">
      <c r="B2" s="295" t="s">
        <v>58</v>
      </c>
      <c r="C2" s="296"/>
      <c r="D2" s="296"/>
      <c r="E2" s="296"/>
      <c r="F2" s="296"/>
      <c r="G2" s="296"/>
      <c r="H2" s="296"/>
      <c r="I2" s="296"/>
      <c r="J2" s="297"/>
      <c r="K2" s="187"/>
      <c r="L2" s="187"/>
      <c r="M2" s="187"/>
    </row>
    <row r="3" spans="2:16" ht="24.95" customHeight="1" thickBot="1" x14ac:dyDescent="0.2">
      <c r="B3" s="35" t="s">
        <v>10</v>
      </c>
      <c r="C3" s="298" t="s">
        <v>11</v>
      </c>
      <c r="D3" s="299"/>
      <c r="E3" s="36" t="s">
        <v>0</v>
      </c>
      <c r="F3" s="36" t="s">
        <v>12</v>
      </c>
      <c r="G3" s="36" t="s">
        <v>13</v>
      </c>
      <c r="H3" s="37" t="s">
        <v>1</v>
      </c>
      <c r="I3" s="37" t="s">
        <v>14</v>
      </c>
      <c r="J3" s="39" t="s">
        <v>2</v>
      </c>
      <c r="O3" s="45"/>
      <c r="P3" s="45"/>
    </row>
    <row r="4" spans="2:16" ht="24.75" customHeight="1" thickTop="1" x14ac:dyDescent="0.15">
      <c r="B4" s="177" t="s">
        <v>81</v>
      </c>
      <c r="C4" s="40"/>
      <c r="D4" s="40"/>
      <c r="E4" s="41"/>
      <c r="F4" s="231"/>
      <c r="G4" s="43"/>
      <c r="H4" s="46"/>
      <c r="I4" s="44" t="e">
        <f>H4-#REF!</f>
        <v>#REF!</v>
      </c>
      <c r="J4" s="176"/>
      <c r="O4" s="45"/>
      <c r="P4" s="45"/>
    </row>
    <row r="5" spans="2:16" ht="24.75" customHeight="1" x14ac:dyDescent="0.15">
      <c r="B5" s="233"/>
      <c r="C5" s="40" t="s">
        <v>28</v>
      </c>
      <c r="D5" s="234"/>
      <c r="E5" s="41" t="s">
        <v>17</v>
      </c>
      <c r="F5" s="232">
        <v>1</v>
      </c>
      <c r="G5" s="102">
        <f>+'1号歩掛'!J26</f>
        <v>0</v>
      </c>
      <c r="H5" s="123">
        <f t="shared" ref="H5:H11" si="0">+F5*G5</f>
        <v>0</v>
      </c>
      <c r="I5" s="44" t="e">
        <f>H5-#REF!</f>
        <v>#REF!</v>
      </c>
      <c r="J5" s="176" t="s">
        <v>85</v>
      </c>
      <c r="O5" s="45"/>
      <c r="P5" s="45"/>
    </row>
    <row r="6" spans="2:16" ht="24.75" customHeight="1" x14ac:dyDescent="0.15">
      <c r="B6" s="233"/>
      <c r="C6" s="40" t="s">
        <v>107</v>
      </c>
      <c r="D6" s="234"/>
      <c r="E6" s="41" t="s">
        <v>17</v>
      </c>
      <c r="F6" s="232">
        <v>1</v>
      </c>
      <c r="G6" s="102">
        <f>+'2号歩掛'!J26</f>
        <v>0</v>
      </c>
      <c r="H6" s="123">
        <f t="shared" si="0"/>
        <v>0</v>
      </c>
      <c r="I6" s="44"/>
      <c r="J6" s="176" t="s">
        <v>86</v>
      </c>
      <c r="O6" s="45"/>
      <c r="P6" s="45"/>
    </row>
    <row r="7" spans="2:16" ht="24.75" customHeight="1" x14ac:dyDescent="0.15">
      <c r="B7" s="50"/>
      <c r="C7" s="40" t="s">
        <v>125</v>
      </c>
      <c r="D7" s="40"/>
      <c r="E7" s="41" t="s">
        <v>17</v>
      </c>
      <c r="F7" s="232">
        <v>1</v>
      </c>
      <c r="G7" s="103">
        <f>+'３号歩掛 '!J26</f>
        <v>0</v>
      </c>
      <c r="H7" s="123">
        <f t="shared" si="0"/>
        <v>0</v>
      </c>
      <c r="I7" s="44" t="e">
        <f>H7-#REF!</f>
        <v>#REF!</v>
      </c>
      <c r="J7" s="176" t="s">
        <v>87</v>
      </c>
      <c r="O7" s="45"/>
      <c r="P7" s="45"/>
    </row>
    <row r="8" spans="2:16" ht="24.75" customHeight="1" x14ac:dyDescent="0.15">
      <c r="B8" s="50"/>
      <c r="C8" s="40" t="s">
        <v>110</v>
      </c>
      <c r="D8" s="40"/>
      <c r="E8" s="41" t="s">
        <v>55</v>
      </c>
      <c r="F8" s="232">
        <v>0.1</v>
      </c>
      <c r="G8" s="102">
        <f>+'4号歩掛'!J25</f>
        <v>0</v>
      </c>
      <c r="H8" s="123">
        <f t="shared" si="0"/>
        <v>0</v>
      </c>
      <c r="I8" s="44"/>
      <c r="J8" s="176" t="s">
        <v>88</v>
      </c>
      <c r="O8" s="45"/>
      <c r="P8" s="45"/>
    </row>
    <row r="9" spans="2:16" ht="24.75" customHeight="1" x14ac:dyDescent="0.15">
      <c r="B9" s="50"/>
      <c r="C9" s="40" t="s">
        <v>111</v>
      </c>
      <c r="D9" s="40"/>
      <c r="E9" s="41" t="s">
        <v>55</v>
      </c>
      <c r="F9" s="232">
        <v>0.1</v>
      </c>
      <c r="G9" s="102">
        <f>+'5号歩掛'!J26</f>
        <v>0</v>
      </c>
      <c r="H9" s="123">
        <f t="shared" si="0"/>
        <v>0</v>
      </c>
      <c r="I9" s="44"/>
      <c r="J9" s="176" t="s">
        <v>89</v>
      </c>
      <c r="O9" s="45"/>
      <c r="P9" s="45"/>
    </row>
    <row r="10" spans="2:16" ht="24.75" customHeight="1" x14ac:dyDescent="0.15">
      <c r="B10" s="50"/>
      <c r="C10" s="40" t="s">
        <v>112</v>
      </c>
      <c r="D10" s="40"/>
      <c r="E10" s="41" t="s">
        <v>55</v>
      </c>
      <c r="F10" s="232">
        <v>0.1</v>
      </c>
      <c r="G10" s="102">
        <f>+'6号歩掛'!J26</f>
        <v>0</v>
      </c>
      <c r="H10" s="123">
        <f t="shared" si="0"/>
        <v>0</v>
      </c>
      <c r="I10" s="44"/>
      <c r="J10" s="176" t="s">
        <v>90</v>
      </c>
      <c r="O10" s="45"/>
      <c r="P10" s="45"/>
    </row>
    <row r="11" spans="2:16" ht="24.75" customHeight="1" x14ac:dyDescent="0.15">
      <c r="B11" s="50"/>
      <c r="C11" s="40" t="s">
        <v>113</v>
      </c>
      <c r="D11" s="40"/>
      <c r="E11" s="41" t="s">
        <v>54</v>
      </c>
      <c r="F11" s="232">
        <v>0.1</v>
      </c>
      <c r="G11" s="102">
        <f>+'7号歩掛'!J26</f>
        <v>0</v>
      </c>
      <c r="H11" s="123">
        <f t="shared" si="0"/>
        <v>0</v>
      </c>
      <c r="I11" s="44"/>
      <c r="J11" s="176" t="s">
        <v>91</v>
      </c>
      <c r="O11" s="45"/>
      <c r="P11" s="45"/>
    </row>
    <row r="12" spans="2:16" ht="24.75" customHeight="1" x14ac:dyDescent="0.15">
      <c r="B12" s="50"/>
      <c r="C12" s="40"/>
      <c r="D12" s="40"/>
      <c r="E12" s="41"/>
      <c r="F12" s="232"/>
      <c r="G12" s="102"/>
      <c r="H12" s="123"/>
      <c r="I12" s="44"/>
      <c r="J12" s="176"/>
      <c r="O12" s="45"/>
      <c r="P12" s="45"/>
    </row>
    <row r="13" spans="2:16" ht="24.75" customHeight="1" x14ac:dyDescent="0.15">
      <c r="B13" s="51"/>
      <c r="C13" s="40"/>
      <c r="D13" s="40"/>
      <c r="E13" s="41"/>
      <c r="F13" s="231"/>
      <c r="G13" s="102"/>
      <c r="H13" s="123"/>
      <c r="I13" s="44" t="e">
        <f>H13-#REF!</f>
        <v>#REF!</v>
      </c>
      <c r="J13" s="176"/>
      <c r="O13" s="45"/>
      <c r="P13" s="45"/>
    </row>
    <row r="14" spans="2:16" ht="24.75" customHeight="1" x14ac:dyDescent="0.15">
      <c r="B14" s="51"/>
      <c r="C14" s="40"/>
      <c r="D14" s="40"/>
      <c r="E14" s="41"/>
      <c r="F14" s="42"/>
      <c r="G14" s="102"/>
      <c r="H14" s="123"/>
      <c r="I14" s="53" t="e">
        <f>H14-#REF!</f>
        <v>#REF!</v>
      </c>
      <c r="J14" s="176"/>
      <c r="O14" s="45"/>
      <c r="P14" s="45"/>
    </row>
    <row r="15" spans="2:16" ht="24.75" customHeight="1" x14ac:dyDescent="0.15">
      <c r="B15" s="51"/>
      <c r="C15" s="40"/>
      <c r="D15" s="40"/>
      <c r="E15" s="41"/>
      <c r="F15" s="42"/>
      <c r="G15" s="102"/>
      <c r="H15" s="123"/>
      <c r="I15" s="53"/>
      <c r="J15" s="176"/>
      <c r="O15" s="45"/>
      <c r="P15" s="45"/>
    </row>
    <row r="16" spans="2:16" ht="24.75" customHeight="1" x14ac:dyDescent="0.15">
      <c r="B16" s="51"/>
      <c r="C16" s="40"/>
      <c r="D16" s="40"/>
      <c r="E16" s="41"/>
      <c r="F16" s="42"/>
      <c r="G16" s="104"/>
      <c r="H16" s="123"/>
      <c r="I16" s="76"/>
      <c r="J16" s="176"/>
      <c r="O16" s="45"/>
      <c r="P16" s="45"/>
    </row>
    <row r="17" spans="2:16" ht="24.75" customHeight="1" x14ac:dyDescent="0.15">
      <c r="B17" s="51"/>
      <c r="C17" s="40"/>
      <c r="D17" s="40"/>
      <c r="E17" s="41"/>
      <c r="F17" s="42"/>
      <c r="G17" s="104"/>
      <c r="H17" s="123"/>
      <c r="I17" s="76"/>
      <c r="J17" s="176"/>
      <c r="O17" s="45"/>
      <c r="P17" s="45"/>
    </row>
    <row r="18" spans="2:16" ht="24.75" customHeight="1" x14ac:dyDescent="0.15">
      <c r="B18" s="71"/>
      <c r="C18" s="40"/>
      <c r="D18" s="40"/>
      <c r="E18" s="41"/>
      <c r="F18" s="42"/>
      <c r="G18" s="104"/>
      <c r="H18" s="123"/>
      <c r="I18" s="76"/>
      <c r="J18" s="176"/>
      <c r="O18" s="45"/>
      <c r="P18" s="45"/>
    </row>
    <row r="19" spans="2:16" ht="24.75" customHeight="1" thickBot="1" x14ac:dyDescent="0.2">
      <c r="B19" s="57"/>
      <c r="C19" s="290" t="s">
        <v>20</v>
      </c>
      <c r="D19" s="291"/>
      <c r="E19" s="58"/>
      <c r="F19" s="59"/>
      <c r="G19" s="60"/>
      <c r="H19" s="124">
        <f>SUM(H5:H18)</f>
        <v>0</v>
      </c>
      <c r="I19" s="62"/>
      <c r="J19" s="64"/>
      <c r="O19" s="45"/>
      <c r="P19" s="45"/>
    </row>
    <row r="20" spans="2:16" ht="12" customHeight="1" x14ac:dyDescent="0.2">
      <c r="B20" s="188"/>
      <c r="H20" s="70"/>
      <c r="I20" s="70"/>
      <c r="O20" s="45"/>
      <c r="P20" s="45"/>
    </row>
    <row r="21" spans="2:16" ht="17.25" customHeight="1" x14ac:dyDescent="0.15">
      <c r="B21" s="189"/>
      <c r="O21" s="45"/>
      <c r="P21" s="45"/>
    </row>
    <row r="22" spans="2:16" ht="21" customHeight="1" x14ac:dyDescent="0.2">
      <c r="G22" s="190"/>
      <c r="H22" s="70"/>
      <c r="O22" s="45"/>
      <c r="P22" s="45"/>
    </row>
    <row r="23" spans="2:16" ht="21" customHeight="1" x14ac:dyDescent="0.2">
      <c r="G23" s="190"/>
      <c r="H23" s="70"/>
      <c r="O23" s="45"/>
      <c r="P23" s="45"/>
    </row>
    <row r="24" spans="2:16" ht="21" customHeight="1" x14ac:dyDescent="0.15">
      <c r="O24" s="45"/>
      <c r="P24" s="45"/>
    </row>
  </sheetData>
  <mergeCells count="3">
    <mergeCell ref="C19:D19"/>
    <mergeCell ref="B2:J2"/>
    <mergeCell ref="C3:D3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E51F7-FB7C-4CE0-AFCD-25572D57DEC2}">
  <sheetPr>
    <tabColor rgb="FFFFFF00"/>
  </sheetPr>
  <dimension ref="A1:N27"/>
  <sheetViews>
    <sheetView showGridLines="0" showZeros="0" view="pageBreakPreview" topLeftCell="A7" zoomScale="115" zoomScaleNormal="85" zoomScaleSheetLayoutView="115" workbookViewId="0">
      <selection activeCell="D6" sqref="D6:H10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8" width="11.140625" style="7" customWidth="1"/>
    <col min="9" max="9" width="11.5703125" style="7" customWidth="1"/>
    <col min="10" max="10" width="15.42578125" style="7" customWidth="1"/>
    <col min="11" max="11" width="15.28515625" style="7" bestFit="1" customWidth="1"/>
    <col min="12" max="12" width="5.42578125" style="7" customWidth="1"/>
    <col min="13" max="16384" width="10.140625" style="7"/>
  </cols>
  <sheetData>
    <row r="1" spans="1:14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4" s="4" customFormat="1" ht="20.25" customHeight="1" x14ac:dyDescent="0.15">
      <c r="A2" s="18"/>
      <c r="B2" s="19"/>
      <c r="C2" s="19"/>
      <c r="D2" s="19"/>
      <c r="E2" s="303" t="s">
        <v>99</v>
      </c>
      <c r="F2" s="303"/>
      <c r="G2" s="303"/>
      <c r="H2" s="303"/>
      <c r="I2" s="303"/>
      <c r="J2" s="303"/>
      <c r="K2" s="3"/>
    </row>
    <row r="3" spans="1:14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4" s="4" customFormat="1" ht="20.25" customHeight="1" thickBot="1" x14ac:dyDescent="0.2">
      <c r="A4" s="26"/>
      <c r="B4" s="27" t="s">
        <v>105</v>
      </c>
      <c r="C4" s="28"/>
      <c r="D4" s="29"/>
      <c r="E4" s="29"/>
      <c r="F4" s="30"/>
      <c r="G4" s="30"/>
      <c r="H4" s="30"/>
      <c r="I4" s="31"/>
      <c r="K4" s="6"/>
    </row>
    <row r="5" spans="1:14" s="4" customFormat="1" ht="35.25" customHeight="1" x14ac:dyDescent="0.15">
      <c r="A5" s="8"/>
      <c r="B5" s="9"/>
      <c r="C5" s="10" t="s">
        <v>4</v>
      </c>
      <c r="D5" s="179" t="s">
        <v>23</v>
      </c>
      <c r="E5" s="180" t="s">
        <v>24</v>
      </c>
      <c r="F5" s="181" t="s">
        <v>25</v>
      </c>
      <c r="G5" s="181" t="s">
        <v>26</v>
      </c>
      <c r="H5" s="181" t="s">
        <v>61</v>
      </c>
      <c r="I5" s="257" t="s">
        <v>5</v>
      </c>
      <c r="J5" s="241" t="s">
        <v>8</v>
      </c>
      <c r="K5" s="304" t="s">
        <v>27</v>
      </c>
    </row>
    <row r="6" spans="1:14" s="4" customFormat="1" ht="22.9" customHeight="1" thickBot="1" x14ac:dyDescent="0.2">
      <c r="A6" s="11" t="s">
        <v>6</v>
      </c>
      <c r="B6" s="12"/>
      <c r="C6" s="13" t="s">
        <v>22</v>
      </c>
      <c r="D6" s="258"/>
      <c r="E6" s="258"/>
      <c r="F6" s="258"/>
      <c r="G6" s="258"/>
      <c r="H6" s="258"/>
      <c r="I6" s="259" t="s">
        <v>3</v>
      </c>
      <c r="J6" s="243" t="s">
        <v>7</v>
      </c>
      <c r="K6" s="305"/>
    </row>
    <row r="7" spans="1:14" s="4" customFormat="1" ht="21" customHeight="1" thickTop="1" x14ac:dyDescent="0.15">
      <c r="A7" s="182"/>
      <c r="B7" s="183" t="s">
        <v>28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" si="0">INT(+($D$6*D7)+($E$6*E7)+($F$6*F7)+($G$6*G7)+($H$6*H7))</f>
        <v>0</v>
      </c>
      <c r="K7" s="98"/>
      <c r="N7" s="7"/>
    </row>
    <row r="8" spans="1:14" s="4" customFormat="1" ht="21" customHeight="1" x14ac:dyDescent="0.15">
      <c r="A8" s="93"/>
      <c r="B8" s="185"/>
      <c r="C8" s="95"/>
      <c r="D8" s="80"/>
      <c r="E8" s="80"/>
      <c r="F8" s="80"/>
      <c r="G8" s="80"/>
      <c r="H8" s="80"/>
      <c r="I8" s="65"/>
      <c r="J8" s="66"/>
      <c r="K8" s="83"/>
    </row>
    <row r="9" spans="1:14" s="4" customFormat="1" ht="21" customHeight="1" x14ac:dyDescent="0.15">
      <c r="A9" s="88"/>
      <c r="B9" s="185"/>
      <c r="C9" s="90"/>
      <c r="D9" s="80"/>
      <c r="E9" s="80"/>
      <c r="F9" s="80"/>
      <c r="G9" s="80"/>
      <c r="H9" s="80"/>
      <c r="I9" s="65"/>
      <c r="J9" s="66"/>
      <c r="K9" s="67"/>
    </row>
    <row r="10" spans="1:14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/>
      <c r="J10" s="66"/>
      <c r="K10" s="83"/>
    </row>
    <row r="11" spans="1:14" s="4" customFormat="1" ht="21" customHeight="1" x14ac:dyDescent="0.15">
      <c r="A11" s="93"/>
      <c r="B11" s="185"/>
      <c r="C11" s="95"/>
      <c r="D11" s="80"/>
      <c r="E11" s="80"/>
      <c r="F11" s="80"/>
      <c r="G11" s="80"/>
      <c r="H11" s="80"/>
      <c r="I11" s="65"/>
      <c r="J11" s="66"/>
      <c r="K11" s="83"/>
    </row>
    <row r="12" spans="1:14" s="4" customFormat="1" ht="21" customHeight="1" x14ac:dyDescent="0.15">
      <c r="A12" s="144"/>
      <c r="B12" s="145" t="s">
        <v>29</v>
      </c>
      <c r="C12" s="146"/>
      <c r="D12" s="81">
        <f>SUM(D7:D11)</f>
        <v>0</v>
      </c>
      <c r="E12" s="81">
        <f t="shared" ref="E12:I12" si="1">SUM(E7:E11)</f>
        <v>0</v>
      </c>
      <c r="F12" s="81">
        <f t="shared" si="1"/>
        <v>0</v>
      </c>
      <c r="G12" s="81">
        <f t="shared" si="1"/>
        <v>0</v>
      </c>
      <c r="H12" s="81">
        <f t="shared" si="1"/>
        <v>0</v>
      </c>
      <c r="I12" s="81">
        <f t="shared" si="1"/>
        <v>0</v>
      </c>
      <c r="J12" s="69">
        <f>INT(+($D$6*D12)+($E$6*E12)+($F$6*F12)+($G$6*G12)+($H$6*H12))</f>
        <v>0</v>
      </c>
      <c r="K12" s="147" t="s">
        <v>34</v>
      </c>
    </row>
    <row r="13" spans="1:14" s="4" customFormat="1" ht="21" customHeight="1" x14ac:dyDescent="0.15">
      <c r="A13" s="138" t="s">
        <v>30</v>
      </c>
      <c r="B13" s="139" t="s">
        <v>31</v>
      </c>
      <c r="C13" s="140"/>
      <c r="D13" s="96"/>
      <c r="E13" s="96"/>
      <c r="F13" s="96"/>
      <c r="G13" s="96" t="s">
        <v>36</v>
      </c>
      <c r="H13" s="141">
        <v>0</v>
      </c>
      <c r="I13" s="142" t="s">
        <v>19</v>
      </c>
      <c r="J13" s="97">
        <f>INT(TRUNC($J$12*H13/100,0))</f>
        <v>0</v>
      </c>
      <c r="K13" s="143"/>
    </row>
    <row r="14" spans="1:14" s="4" customFormat="1" ht="21" customHeight="1" x14ac:dyDescent="0.15">
      <c r="A14" s="93"/>
      <c r="B14" s="94" t="s">
        <v>32</v>
      </c>
      <c r="C14" s="95"/>
      <c r="D14" s="80"/>
      <c r="E14" s="80"/>
      <c r="F14" s="80"/>
      <c r="G14" s="80" t="s">
        <v>36</v>
      </c>
      <c r="H14" s="136">
        <v>0</v>
      </c>
      <c r="I14" s="137" t="s">
        <v>19</v>
      </c>
      <c r="J14" s="66">
        <f>INT(TRUNC($J$12*H14/100,0))</f>
        <v>0</v>
      </c>
      <c r="K14" s="84"/>
    </row>
    <row r="15" spans="1:14" s="4" customFormat="1" ht="21" customHeight="1" x14ac:dyDescent="0.15">
      <c r="A15" s="88"/>
      <c r="B15" s="91" t="s">
        <v>33</v>
      </c>
      <c r="C15" s="92"/>
      <c r="D15" s="80"/>
      <c r="E15" s="80"/>
      <c r="F15" s="80"/>
      <c r="G15" s="80" t="s">
        <v>36</v>
      </c>
      <c r="H15" s="136">
        <v>0</v>
      </c>
      <c r="I15" s="137" t="s">
        <v>19</v>
      </c>
      <c r="J15" s="66">
        <f>INT(TRUNC($J$12*H15/100,0))</f>
        <v>0</v>
      </c>
      <c r="K15" s="67"/>
    </row>
    <row r="16" spans="1:14" s="4" customFormat="1" ht="21" customHeight="1" x14ac:dyDescent="0.15">
      <c r="A16" s="88"/>
      <c r="B16" s="165" t="s">
        <v>62</v>
      </c>
      <c r="C16" s="90"/>
      <c r="D16" s="80"/>
      <c r="E16" s="80"/>
      <c r="F16" s="80"/>
      <c r="G16" s="80" t="s">
        <v>37</v>
      </c>
      <c r="H16" s="136">
        <v>0</v>
      </c>
      <c r="I16" s="137" t="s">
        <v>19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ref="I17:I25" si="2">IF(SUM(D17:H17)=0,"",SUM(D17:H17))</f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60"/>
    </row>
    <row r="21" spans="1:11" s="4" customFormat="1" ht="21" customHeight="1" x14ac:dyDescent="0.15">
      <c r="A21" s="88"/>
      <c r="B21" s="89" t="s">
        <v>100</v>
      </c>
      <c r="C21" s="90"/>
      <c r="D21" s="80"/>
      <c r="E21" s="80"/>
      <c r="F21" s="80"/>
      <c r="G21" s="80"/>
      <c r="H21" s="80"/>
      <c r="I21" s="65"/>
      <c r="J21" s="66"/>
      <c r="K21" s="260"/>
    </row>
    <row r="22" spans="1:11" s="4" customFormat="1" ht="21" customHeight="1" x14ac:dyDescent="0.15">
      <c r="A22" s="88"/>
      <c r="B22" s="89"/>
      <c r="C22" s="90"/>
      <c r="D22" s="80"/>
      <c r="E22" s="80"/>
      <c r="F22" s="80"/>
      <c r="G22" s="80"/>
      <c r="H22" s="80"/>
      <c r="I22" s="65"/>
      <c r="J22" s="66"/>
      <c r="K22" s="260"/>
    </row>
    <row r="23" spans="1:11" s="4" customFormat="1" ht="21" customHeight="1" x14ac:dyDescent="0.15">
      <c r="A23" s="88" t="s">
        <v>40</v>
      </c>
      <c r="B23" s="89" t="s">
        <v>106</v>
      </c>
      <c r="C23" s="90"/>
      <c r="D23" s="268">
        <v>0</v>
      </c>
      <c r="E23" s="163">
        <f>+J21</f>
        <v>0</v>
      </c>
      <c r="F23" s="126">
        <f>INT(+E23*0.9)</f>
        <v>0</v>
      </c>
      <c r="G23" s="80"/>
      <c r="H23" s="80"/>
      <c r="I23" s="65"/>
      <c r="J23" s="66">
        <f>+J20</f>
        <v>0</v>
      </c>
      <c r="K23" s="270"/>
    </row>
    <row r="24" spans="1:11" s="4" customFormat="1" ht="21" customHeight="1" x14ac:dyDescent="0.15">
      <c r="A24" s="88"/>
      <c r="B24" s="89"/>
      <c r="C24" s="90"/>
      <c r="D24" s="80"/>
      <c r="E24" s="80"/>
      <c r="F24" s="80"/>
      <c r="G24" s="80"/>
      <c r="H24" s="80"/>
      <c r="I24" s="65" t="str">
        <f t="shared" si="2"/>
        <v/>
      </c>
      <c r="J24" s="66"/>
      <c r="K24" s="260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2"/>
        <v/>
      </c>
      <c r="J25" s="69"/>
      <c r="K25" s="261"/>
    </row>
    <row r="26" spans="1:11" s="4" customFormat="1" ht="26.25" customHeight="1" thickBot="1" x14ac:dyDescent="0.2">
      <c r="A26" s="14"/>
      <c r="B26" s="306" t="s">
        <v>39</v>
      </c>
      <c r="C26" s="307"/>
      <c r="D26" s="82"/>
      <c r="E26" s="82"/>
      <c r="F26" s="82"/>
      <c r="G26" s="82"/>
      <c r="H26" s="82"/>
      <c r="I26" s="82"/>
      <c r="J26" s="79">
        <f>+J23</f>
        <v>0</v>
      </c>
      <c r="K26" s="271" t="s">
        <v>101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30F8A-5BCD-4783-9C71-076F88E0F841}">
  <sheetPr>
    <tabColor rgb="FFFFFF00"/>
  </sheetPr>
  <dimension ref="A1:N27"/>
  <sheetViews>
    <sheetView showGridLines="0" showZeros="0" view="pageBreakPreview" zoomScale="115" zoomScaleNormal="85" zoomScaleSheetLayoutView="115" workbookViewId="0">
      <selection activeCell="D6" sqref="D6:H9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8" width="11.140625" style="7" customWidth="1"/>
    <col min="9" max="9" width="11.5703125" style="7" customWidth="1"/>
    <col min="10" max="10" width="15.42578125" style="7" customWidth="1"/>
    <col min="11" max="11" width="15.28515625" style="7" bestFit="1" customWidth="1"/>
    <col min="12" max="12" width="5.42578125" style="7" customWidth="1"/>
    <col min="13" max="16384" width="10.140625" style="7"/>
  </cols>
  <sheetData>
    <row r="1" spans="1:14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4" s="4" customFormat="1" ht="20.25" customHeight="1" x14ac:dyDescent="0.15">
      <c r="A2" s="18"/>
      <c r="B2" s="19"/>
      <c r="C2" s="19"/>
      <c r="D2" s="19"/>
      <c r="E2" s="303" t="s">
        <v>108</v>
      </c>
      <c r="F2" s="303"/>
      <c r="G2" s="303"/>
      <c r="H2" s="303"/>
      <c r="I2" s="303"/>
      <c r="J2" s="303"/>
      <c r="K2" s="3"/>
    </row>
    <row r="3" spans="1:14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4" s="4" customFormat="1" ht="20.25" customHeight="1" thickBot="1" x14ac:dyDescent="0.2">
      <c r="A4" s="26"/>
      <c r="B4" s="27" t="s">
        <v>105</v>
      </c>
      <c r="C4" s="28"/>
      <c r="D4" s="29"/>
      <c r="E4" s="29"/>
      <c r="F4" s="30"/>
      <c r="G4" s="30"/>
      <c r="H4" s="30"/>
      <c r="I4" s="31"/>
      <c r="K4" s="6"/>
    </row>
    <row r="5" spans="1:14" s="4" customFormat="1" ht="35.25" customHeight="1" x14ac:dyDescent="0.15">
      <c r="A5" s="8"/>
      <c r="B5" s="9"/>
      <c r="C5" s="10" t="s">
        <v>4</v>
      </c>
      <c r="D5" s="179" t="s">
        <v>23</v>
      </c>
      <c r="E5" s="180" t="s">
        <v>24</v>
      </c>
      <c r="F5" s="181" t="s">
        <v>25</v>
      </c>
      <c r="G5" s="181" t="s">
        <v>26</v>
      </c>
      <c r="H5" s="181" t="s">
        <v>61</v>
      </c>
      <c r="I5" s="257" t="s">
        <v>5</v>
      </c>
      <c r="J5" s="241" t="s">
        <v>8</v>
      </c>
      <c r="K5" s="304" t="s">
        <v>27</v>
      </c>
    </row>
    <row r="6" spans="1:14" s="4" customFormat="1" ht="22.9" customHeight="1" thickBot="1" x14ac:dyDescent="0.2">
      <c r="A6" s="11" t="s">
        <v>6</v>
      </c>
      <c r="B6" s="12"/>
      <c r="C6" s="13" t="s">
        <v>22</v>
      </c>
      <c r="D6" s="258"/>
      <c r="E6" s="258"/>
      <c r="F6" s="258"/>
      <c r="G6" s="258"/>
      <c r="H6" s="258"/>
      <c r="I6" s="259" t="s">
        <v>3</v>
      </c>
      <c r="J6" s="243" t="s">
        <v>7</v>
      </c>
      <c r="K6" s="305"/>
    </row>
    <row r="7" spans="1:14" s="4" customFormat="1" ht="21" customHeight="1" thickTop="1" x14ac:dyDescent="0.15">
      <c r="A7" s="182"/>
      <c r="B7" s="183" t="s">
        <v>109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" si="0">INT(+($D$6*D7)+($E$6*E7)+($F$6*F7)+($G$6*G7)+($H$6*H7))</f>
        <v>0</v>
      </c>
      <c r="K7" s="98"/>
      <c r="N7" s="7"/>
    </row>
    <row r="8" spans="1:14" s="4" customFormat="1" ht="21" customHeight="1" x14ac:dyDescent="0.15">
      <c r="A8" s="93"/>
      <c r="B8" s="185"/>
      <c r="C8" s="95"/>
      <c r="D8" s="80"/>
      <c r="E8" s="80"/>
      <c r="F8" s="80"/>
      <c r="G8" s="80"/>
      <c r="H8" s="80"/>
      <c r="I8" s="65"/>
      <c r="J8" s="66"/>
      <c r="K8" s="83"/>
    </row>
    <row r="9" spans="1:14" s="4" customFormat="1" ht="21" customHeight="1" x14ac:dyDescent="0.15">
      <c r="A9" s="88"/>
      <c r="B9" s="185"/>
      <c r="C9" s="90"/>
      <c r="D9" s="80"/>
      <c r="E9" s="80"/>
      <c r="F9" s="80"/>
      <c r="G9" s="80"/>
      <c r="H9" s="80"/>
      <c r="I9" s="65"/>
      <c r="J9" s="66"/>
      <c r="K9" s="67"/>
    </row>
    <row r="10" spans="1:14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/>
      <c r="J10" s="66"/>
      <c r="K10" s="83"/>
    </row>
    <row r="11" spans="1:14" s="4" customFormat="1" ht="21" customHeight="1" x14ac:dyDescent="0.15">
      <c r="A11" s="93"/>
      <c r="B11" s="185"/>
      <c r="C11" s="95"/>
      <c r="D11" s="80"/>
      <c r="E11" s="80"/>
      <c r="F11" s="80"/>
      <c r="G11" s="80"/>
      <c r="H11" s="80"/>
      <c r="I11" s="65"/>
      <c r="J11" s="66"/>
      <c r="K11" s="83"/>
    </row>
    <row r="12" spans="1:14" s="4" customFormat="1" ht="21" customHeight="1" x14ac:dyDescent="0.15">
      <c r="A12" s="144"/>
      <c r="B12" s="145" t="s">
        <v>29</v>
      </c>
      <c r="C12" s="146"/>
      <c r="D12" s="81">
        <f>SUM(D7:D11)</f>
        <v>0</v>
      </c>
      <c r="E12" s="81">
        <f t="shared" ref="E12:I12" si="1">SUM(E7:E11)</f>
        <v>0</v>
      </c>
      <c r="F12" s="81">
        <f t="shared" si="1"/>
        <v>0</v>
      </c>
      <c r="G12" s="81">
        <f t="shared" si="1"/>
        <v>0</v>
      </c>
      <c r="H12" s="81">
        <f t="shared" si="1"/>
        <v>0</v>
      </c>
      <c r="I12" s="81">
        <f t="shared" si="1"/>
        <v>0</v>
      </c>
      <c r="J12" s="69">
        <f>INT(+($D$6*D12)+($E$6*E12)+($F$6*F12)+($G$6*G12)+($H$6*H12))</f>
        <v>0</v>
      </c>
      <c r="K12" s="147" t="s">
        <v>34</v>
      </c>
    </row>
    <row r="13" spans="1:14" s="4" customFormat="1" ht="21" customHeight="1" x14ac:dyDescent="0.15">
      <c r="A13" s="138" t="s">
        <v>30</v>
      </c>
      <c r="B13" s="139" t="s">
        <v>31</v>
      </c>
      <c r="C13" s="140"/>
      <c r="D13" s="96"/>
      <c r="E13" s="96"/>
      <c r="F13" s="96"/>
      <c r="G13" s="96" t="s">
        <v>36</v>
      </c>
      <c r="H13" s="141">
        <v>0</v>
      </c>
      <c r="I13" s="142" t="s">
        <v>19</v>
      </c>
      <c r="J13" s="97">
        <f>INT(TRUNC($J$12*H13/100,0))</f>
        <v>0</v>
      </c>
      <c r="K13" s="143"/>
    </row>
    <row r="14" spans="1:14" s="4" customFormat="1" ht="21" customHeight="1" x14ac:dyDescent="0.15">
      <c r="A14" s="93"/>
      <c r="B14" s="94" t="s">
        <v>32</v>
      </c>
      <c r="C14" s="95"/>
      <c r="D14" s="80"/>
      <c r="E14" s="80"/>
      <c r="F14" s="80"/>
      <c r="G14" s="80" t="s">
        <v>36</v>
      </c>
      <c r="H14" s="136">
        <v>0</v>
      </c>
      <c r="I14" s="137" t="s">
        <v>19</v>
      </c>
      <c r="J14" s="66">
        <f>INT(TRUNC($J$12*H14/100,0))</f>
        <v>0</v>
      </c>
      <c r="K14" s="84"/>
    </row>
    <row r="15" spans="1:14" s="4" customFormat="1" ht="21" customHeight="1" x14ac:dyDescent="0.15">
      <c r="A15" s="88"/>
      <c r="B15" s="91" t="s">
        <v>33</v>
      </c>
      <c r="C15" s="92"/>
      <c r="D15" s="80"/>
      <c r="E15" s="80"/>
      <c r="F15" s="80"/>
      <c r="G15" s="80" t="s">
        <v>36</v>
      </c>
      <c r="H15" s="136">
        <v>0</v>
      </c>
      <c r="I15" s="137" t="s">
        <v>19</v>
      </c>
      <c r="J15" s="66">
        <f>INT(TRUNC($J$12*H15/100,0))</f>
        <v>0</v>
      </c>
      <c r="K15" s="67"/>
    </row>
    <row r="16" spans="1:14" s="4" customFormat="1" ht="21" customHeight="1" x14ac:dyDescent="0.15">
      <c r="A16" s="88"/>
      <c r="B16" s="165" t="s">
        <v>62</v>
      </c>
      <c r="C16" s="90"/>
      <c r="D16" s="80"/>
      <c r="E16" s="80"/>
      <c r="F16" s="80"/>
      <c r="G16" s="80" t="s">
        <v>37</v>
      </c>
      <c r="H16" s="136">
        <v>0</v>
      </c>
      <c r="I16" s="137" t="s">
        <v>19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ref="I17:I25" si="2">IF(SUM(D17:H17)=0,"",SUM(D17:H17))</f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60"/>
    </row>
    <row r="21" spans="1:11" s="4" customFormat="1" ht="21" customHeight="1" x14ac:dyDescent="0.15">
      <c r="A21" s="88"/>
      <c r="B21" s="89" t="s">
        <v>100</v>
      </c>
      <c r="C21" s="90"/>
      <c r="D21" s="80"/>
      <c r="E21" s="80"/>
      <c r="F21" s="80"/>
      <c r="G21" s="80"/>
      <c r="H21" s="80"/>
      <c r="I21" s="65"/>
      <c r="J21" s="66"/>
      <c r="K21" s="260"/>
    </row>
    <row r="22" spans="1:11" s="4" customFormat="1" ht="21" customHeight="1" x14ac:dyDescent="0.15">
      <c r="A22" s="88"/>
      <c r="B22" s="89"/>
      <c r="C22" s="90"/>
      <c r="D22" s="80"/>
      <c r="E22" s="80"/>
      <c r="F22" s="80"/>
      <c r="G22" s="80"/>
      <c r="H22" s="80"/>
      <c r="I22" s="65"/>
      <c r="J22" s="66"/>
      <c r="K22" s="260"/>
    </row>
    <row r="23" spans="1:11" s="4" customFormat="1" ht="21" customHeight="1" x14ac:dyDescent="0.15">
      <c r="A23" s="88" t="s">
        <v>40</v>
      </c>
      <c r="B23" s="89" t="s">
        <v>106</v>
      </c>
      <c r="C23" s="90"/>
      <c r="D23" s="268">
        <v>0</v>
      </c>
      <c r="E23" s="163">
        <f>+J21</f>
        <v>0</v>
      </c>
      <c r="F23" s="126">
        <f>INT(+E23*0.9)</f>
        <v>0</v>
      </c>
      <c r="G23" s="80"/>
      <c r="H23" s="80"/>
      <c r="I23" s="65"/>
      <c r="J23" s="66">
        <f>+J20</f>
        <v>0</v>
      </c>
      <c r="K23" s="270"/>
    </row>
    <row r="24" spans="1:11" s="4" customFormat="1" ht="21" customHeight="1" x14ac:dyDescent="0.15">
      <c r="A24" s="88"/>
      <c r="B24" s="89"/>
      <c r="C24" s="90"/>
      <c r="D24" s="80"/>
      <c r="E24" s="80"/>
      <c r="F24" s="80"/>
      <c r="G24" s="80"/>
      <c r="H24" s="80"/>
      <c r="I24" s="65" t="str">
        <f t="shared" si="2"/>
        <v/>
      </c>
      <c r="J24" s="66"/>
      <c r="K24" s="260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2"/>
        <v/>
      </c>
      <c r="J25" s="69"/>
      <c r="K25" s="261"/>
    </row>
    <row r="26" spans="1:11" s="4" customFormat="1" ht="26.25" customHeight="1" thickBot="1" x14ac:dyDescent="0.2">
      <c r="A26" s="14"/>
      <c r="B26" s="306" t="s">
        <v>39</v>
      </c>
      <c r="C26" s="307"/>
      <c r="D26" s="82"/>
      <c r="E26" s="82"/>
      <c r="F26" s="82"/>
      <c r="G26" s="82"/>
      <c r="H26" s="82"/>
      <c r="I26" s="82"/>
      <c r="J26" s="79">
        <f>+J23</f>
        <v>0</v>
      </c>
      <c r="K26" s="271" t="s">
        <v>101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M27"/>
  <sheetViews>
    <sheetView showGridLines="0" view="pageBreakPreview" topLeftCell="A7" zoomScaleNormal="85" zoomScaleSheetLayoutView="100" workbookViewId="0">
      <selection activeCell="K20" sqref="K20:K23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5.5703125" style="7" customWidth="1"/>
    <col min="4" max="4" width="12.7109375" style="7" customWidth="1"/>
    <col min="5" max="5" width="13.140625" style="7" bestFit="1" customWidth="1"/>
    <col min="6" max="8" width="11.140625" style="7" customWidth="1"/>
    <col min="9" max="9" width="11.5703125" style="7" customWidth="1"/>
    <col min="10" max="10" width="15.42578125" style="7" customWidth="1"/>
    <col min="11" max="11" width="17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303" t="s">
        <v>114</v>
      </c>
      <c r="F2" s="303"/>
      <c r="G2" s="303"/>
      <c r="H2" s="303"/>
      <c r="I2" s="303"/>
      <c r="J2" s="303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119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23</v>
      </c>
      <c r="E5" s="180" t="s">
        <v>24</v>
      </c>
      <c r="F5" s="181" t="s">
        <v>25</v>
      </c>
      <c r="G5" s="181" t="s">
        <v>26</v>
      </c>
      <c r="H5" s="181" t="s">
        <v>61</v>
      </c>
      <c r="I5" s="257" t="s">
        <v>5</v>
      </c>
      <c r="J5" s="241" t="s">
        <v>8</v>
      </c>
      <c r="K5" s="304" t="s">
        <v>27</v>
      </c>
    </row>
    <row r="6" spans="1:13" s="4" customFormat="1" ht="22.9" customHeight="1" thickBot="1" x14ac:dyDescent="0.2">
      <c r="A6" s="11" t="s">
        <v>6</v>
      </c>
      <c r="B6" s="12"/>
      <c r="C6" s="13" t="s">
        <v>22</v>
      </c>
      <c r="D6" s="258"/>
      <c r="E6" s="258"/>
      <c r="F6" s="258"/>
      <c r="G6" s="258"/>
      <c r="H6" s="258"/>
      <c r="I6" s="259" t="s">
        <v>3</v>
      </c>
      <c r="J6" s="243" t="s">
        <v>7</v>
      </c>
      <c r="K6" s="305"/>
    </row>
    <row r="7" spans="1:13" s="4" customFormat="1" ht="21" customHeight="1" thickTop="1" x14ac:dyDescent="0.15">
      <c r="A7" s="182"/>
      <c r="B7" s="183" t="s">
        <v>28</v>
      </c>
      <c r="C7" s="184"/>
      <c r="D7" s="96"/>
      <c r="E7" s="96"/>
      <c r="F7" s="96"/>
      <c r="G7" s="96"/>
      <c r="H7" s="96"/>
      <c r="I7" s="96"/>
      <c r="J7" s="97"/>
      <c r="K7" s="98"/>
      <c r="M7" s="7"/>
    </row>
    <row r="8" spans="1:13" s="4" customFormat="1" ht="21" customHeight="1" x14ac:dyDescent="0.15">
      <c r="A8" s="93"/>
      <c r="B8" s="185" t="s">
        <v>41</v>
      </c>
      <c r="C8" s="95"/>
      <c r="D8" s="80"/>
      <c r="E8" s="80"/>
      <c r="F8" s="80"/>
      <c r="G8" s="80"/>
      <c r="H8" s="80"/>
      <c r="I8" s="65"/>
      <c r="J8" s="66"/>
      <c r="K8" s="83"/>
    </row>
    <row r="9" spans="1:13" s="4" customFormat="1" ht="21" customHeight="1" x14ac:dyDescent="0.15">
      <c r="A9" s="93"/>
      <c r="B9" s="185" t="s">
        <v>42</v>
      </c>
      <c r="C9" s="95"/>
      <c r="D9" s="80"/>
      <c r="E9" s="80"/>
      <c r="F9" s="80"/>
      <c r="G9" s="80"/>
      <c r="H9" s="80"/>
      <c r="I9" s="65"/>
      <c r="J9" s="66"/>
      <c r="K9" s="83"/>
    </row>
    <row r="10" spans="1:13" s="4" customFormat="1" ht="21" customHeight="1" x14ac:dyDescent="0.15">
      <c r="A10" s="93"/>
      <c r="B10" s="185" t="s">
        <v>43</v>
      </c>
      <c r="C10" s="95"/>
      <c r="D10" s="80"/>
      <c r="E10" s="80"/>
      <c r="F10" s="80"/>
      <c r="G10" s="80"/>
      <c r="H10" s="80"/>
      <c r="I10" s="65"/>
      <c r="J10" s="66"/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29</v>
      </c>
      <c r="C12" s="146"/>
      <c r="D12" s="81"/>
      <c r="E12" s="81"/>
      <c r="F12" s="81"/>
      <c r="G12" s="81"/>
      <c r="H12" s="81"/>
      <c r="I12" s="81"/>
      <c r="J12" s="69"/>
      <c r="K12" s="147" t="s">
        <v>34</v>
      </c>
    </row>
    <row r="13" spans="1:13" s="4" customFormat="1" ht="21" customHeight="1" x14ac:dyDescent="0.15">
      <c r="A13" s="138" t="s">
        <v>30</v>
      </c>
      <c r="B13" s="139" t="s">
        <v>31</v>
      </c>
      <c r="C13" s="140"/>
      <c r="D13" s="96"/>
      <c r="E13" s="96"/>
      <c r="F13" s="96"/>
      <c r="G13" s="96" t="s">
        <v>36</v>
      </c>
      <c r="H13" s="141"/>
      <c r="I13" s="142" t="s">
        <v>35</v>
      </c>
      <c r="J13" s="97"/>
      <c r="K13" s="143"/>
    </row>
    <row r="14" spans="1:13" s="4" customFormat="1" ht="21" customHeight="1" x14ac:dyDescent="0.15">
      <c r="A14" s="93"/>
      <c r="B14" s="94" t="s">
        <v>32</v>
      </c>
      <c r="C14" s="95"/>
      <c r="D14" s="80"/>
      <c r="E14" s="80"/>
      <c r="F14" s="80"/>
      <c r="G14" s="80" t="s">
        <v>36</v>
      </c>
      <c r="H14" s="136"/>
      <c r="I14" s="137" t="s">
        <v>35</v>
      </c>
      <c r="J14" s="66"/>
      <c r="K14" s="84"/>
    </row>
    <row r="15" spans="1:13" s="4" customFormat="1" ht="21" customHeight="1" x14ac:dyDescent="0.15">
      <c r="A15" s="88"/>
      <c r="B15" s="91" t="s">
        <v>33</v>
      </c>
      <c r="C15" s="92"/>
      <c r="D15" s="80"/>
      <c r="E15" s="80"/>
      <c r="F15" s="80"/>
      <c r="G15" s="80" t="s">
        <v>36</v>
      </c>
      <c r="H15" s="136"/>
      <c r="I15" s="137" t="s">
        <v>35</v>
      </c>
      <c r="J15" s="66"/>
      <c r="K15" s="67"/>
    </row>
    <row r="16" spans="1:13" s="4" customFormat="1" ht="21" customHeight="1" x14ac:dyDescent="0.15">
      <c r="A16" s="88"/>
      <c r="B16" s="165" t="s">
        <v>62</v>
      </c>
      <c r="C16" s="90"/>
      <c r="D16" s="80"/>
      <c r="E16" s="80"/>
      <c r="F16" s="80"/>
      <c r="G16" s="80" t="s">
        <v>37</v>
      </c>
      <c r="H16" s="136"/>
      <c r="I16" s="137" t="s">
        <v>35</v>
      </c>
      <c r="J16" s="66"/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ref="I9:I25" si="0">IF(SUM(D17:H17)=0,"",SUM(D17:H17))</f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38</v>
      </c>
      <c r="C20" s="90"/>
      <c r="D20" s="80"/>
      <c r="E20" s="80"/>
      <c r="F20" s="80"/>
      <c r="G20" s="80"/>
      <c r="H20" s="80"/>
      <c r="I20" s="65"/>
      <c r="J20" s="66"/>
      <c r="K20" s="260"/>
    </row>
    <row r="21" spans="1:11" s="4" customFormat="1" ht="21" customHeight="1" x14ac:dyDescent="0.15">
      <c r="A21" s="88"/>
      <c r="B21" s="89"/>
      <c r="C21" s="149"/>
      <c r="D21" s="150"/>
      <c r="E21" s="164"/>
      <c r="F21" s="151"/>
      <c r="G21" s="152"/>
      <c r="H21" s="153"/>
      <c r="I21" s="154"/>
      <c r="J21" s="66"/>
      <c r="K21" s="260"/>
    </row>
    <row r="22" spans="1:11" s="4" customFormat="1" ht="21" customHeight="1" x14ac:dyDescent="0.15">
      <c r="A22" s="88"/>
      <c r="B22" s="162"/>
      <c r="C22" s="149"/>
      <c r="D22" s="155"/>
      <c r="E22" s="156"/>
      <c r="F22" s="157"/>
      <c r="G22" s="158"/>
      <c r="H22" s="159"/>
      <c r="I22" s="160"/>
      <c r="J22" s="66"/>
      <c r="K22" s="260"/>
    </row>
    <row r="23" spans="1:11" s="4" customFormat="1" ht="21" customHeight="1" x14ac:dyDescent="0.15">
      <c r="A23" s="88"/>
      <c r="B23" s="308"/>
      <c r="C23" s="309"/>
      <c r="D23" s="80"/>
      <c r="E23" s="80"/>
      <c r="F23" s="96"/>
      <c r="G23" s="80"/>
      <c r="H23" s="80"/>
      <c r="I23" s="65"/>
      <c r="J23" s="66"/>
      <c r="K23" s="272"/>
    </row>
    <row r="24" spans="1:11" s="4" customFormat="1" ht="21" customHeight="1" x14ac:dyDescent="0.15">
      <c r="A24" s="88"/>
      <c r="B24" s="269"/>
      <c r="C24" s="264"/>
      <c r="D24" s="80"/>
      <c r="E24" s="80"/>
      <c r="F24" s="80"/>
      <c r="G24" s="80"/>
      <c r="H24" s="80"/>
      <c r="I24" s="65"/>
      <c r="J24" s="66"/>
      <c r="K24" s="260"/>
    </row>
    <row r="25" spans="1:11" s="4" customFormat="1" ht="21" customHeight="1" x14ac:dyDescent="0.15">
      <c r="A25" s="85"/>
      <c r="B25" s="273"/>
      <c r="C25" s="87"/>
      <c r="D25" s="81"/>
      <c r="E25" s="81"/>
      <c r="F25" s="81"/>
      <c r="G25" s="81"/>
      <c r="H25" s="81"/>
      <c r="I25" s="68"/>
      <c r="J25" s="69"/>
      <c r="K25" s="261"/>
    </row>
    <row r="26" spans="1:11" s="4" customFormat="1" ht="26.25" customHeight="1" thickBot="1" x14ac:dyDescent="0.2">
      <c r="A26" s="14"/>
      <c r="B26" s="306" t="s">
        <v>39</v>
      </c>
      <c r="C26" s="307"/>
      <c r="D26" s="82"/>
      <c r="E26" s="82"/>
      <c r="F26" s="82"/>
      <c r="G26" s="82"/>
      <c r="H26" s="82"/>
      <c r="I26" s="82"/>
      <c r="J26" s="79">
        <f>J23</f>
        <v>0</v>
      </c>
      <c r="K26" s="262" t="s">
        <v>64</v>
      </c>
    </row>
    <row r="27" spans="1:11" ht="3.4" customHeight="1" x14ac:dyDescent="0.15"/>
  </sheetData>
  <mergeCells count="4">
    <mergeCell ref="E2:J2"/>
    <mergeCell ref="K5:K6"/>
    <mergeCell ref="B26:C26"/>
    <mergeCell ref="B23:C23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M26"/>
  <sheetViews>
    <sheetView showGridLines="0" showZeros="0" view="pageBreakPreview" topLeftCell="A10" zoomScale="115" zoomScaleNormal="85" zoomScaleSheetLayoutView="115" workbookViewId="0">
      <selection activeCell="A21" sqref="A21:D23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7.7109375" style="7" customWidth="1"/>
    <col min="4" max="4" width="11.85546875" style="7" customWidth="1"/>
    <col min="5" max="5" width="12.5703125" style="7" customWidth="1"/>
    <col min="6" max="8" width="11.140625" style="7" customWidth="1"/>
    <col min="9" max="9" width="11.5703125" style="7" customWidth="1"/>
    <col min="10" max="10" width="15.42578125" style="7" customWidth="1"/>
    <col min="11" max="11" width="16.42578125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303" t="s">
        <v>117</v>
      </c>
      <c r="F2" s="303"/>
      <c r="G2" s="303"/>
      <c r="H2" s="303"/>
      <c r="I2" s="303"/>
      <c r="J2" s="303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48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23</v>
      </c>
      <c r="E5" s="180" t="s">
        <v>24</v>
      </c>
      <c r="F5" s="181" t="s">
        <v>25</v>
      </c>
      <c r="G5" s="181" t="s">
        <v>26</v>
      </c>
      <c r="H5" s="181" t="s">
        <v>61</v>
      </c>
      <c r="I5" s="257" t="s">
        <v>5</v>
      </c>
      <c r="J5" s="241" t="s">
        <v>8</v>
      </c>
      <c r="K5" s="304" t="s">
        <v>27</v>
      </c>
    </row>
    <row r="6" spans="1:13" s="4" customFormat="1" ht="22.9" customHeight="1" thickBot="1" x14ac:dyDescent="0.2">
      <c r="A6" s="11" t="s">
        <v>6</v>
      </c>
      <c r="B6" s="12"/>
      <c r="C6" s="13" t="s">
        <v>22</v>
      </c>
      <c r="D6" s="258"/>
      <c r="E6" s="258"/>
      <c r="F6" s="258"/>
      <c r="G6" s="258"/>
      <c r="H6" s="258"/>
      <c r="I6" s="259" t="s">
        <v>3</v>
      </c>
      <c r="J6" s="243" t="s">
        <v>7</v>
      </c>
      <c r="K6" s="305"/>
    </row>
    <row r="7" spans="1:13" s="4" customFormat="1" ht="21" customHeight="1" thickTop="1" x14ac:dyDescent="0.15">
      <c r="A7" s="182"/>
      <c r="B7" s="183" t="s">
        <v>44</v>
      </c>
      <c r="C7" s="184"/>
      <c r="D7" s="96"/>
      <c r="E7" s="96"/>
      <c r="F7" s="96"/>
      <c r="G7" s="96"/>
      <c r="H7" s="96"/>
      <c r="I7" s="96">
        <f>SUM(D7:H7)</f>
        <v>0</v>
      </c>
      <c r="J7" s="97">
        <f>INT(+($D$6*D7)+($E$6*E7)+($F$6*F7)+($G$6*G7)+($H$6*H7))</f>
        <v>0</v>
      </c>
      <c r="K7" s="98"/>
      <c r="M7" s="7"/>
    </row>
    <row r="8" spans="1:13" s="4" customFormat="1" ht="21" customHeight="1" x14ac:dyDescent="0.15">
      <c r="A8" s="93"/>
      <c r="B8" s="185" t="s">
        <v>45</v>
      </c>
      <c r="C8" s="95"/>
      <c r="D8" s="80"/>
      <c r="E8" s="80"/>
      <c r="F8" s="80"/>
      <c r="G8" s="80"/>
      <c r="H8" s="80"/>
      <c r="I8" s="65" t="str">
        <f>IF(SUM(D8:H8)=0,"",SUM(D8:H8))</f>
        <v/>
      </c>
      <c r="J8" s="66">
        <f>INT(+($D$6*D8)+($E$6*E8)+($F$6*F8)+($G$6*G8)+($H$6*H8))</f>
        <v>0</v>
      </c>
      <c r="K8" s="83"/>
    </row>
    <row r="9" spans="1:13" s="4" customFormat="1" ht="21" customHeight="1" x14ac:dyDescent="0.15">
      <c r="A9" s="93"/>
      <c r="B9" s="185" t="s">
        <v>46</v>
      </c>
      <c r="C9" s="95"/>
      <c r="D9" s="80"/>
      <c r="E9" s="80"/>
      <c r="F9" s="80"/>
      <c r="G9" s="80"/>
      <c r="H9" s="80"/>
      <c r="I9" s="65" t="str">
        <f>IF(SUM(D9:H9)=0,"",SUM(D9:H9))</f>
        <v/>
      </c>
      <c r="J9" s="66">
        <f>INT(+($D$6*D9)+($E$6*E9)+($F$6*F9)+($G$6*G9)+($H$6*H9))</f>
        <v>0</v>
      </c>
      <c r="K9" s="83"/>
    </row>
    <row r="10" spans="1:13" s="4" customFormat="1" ht="21" customHeight="1" x14ac:dyDescent="0.15">
      <c r="A10" s="93"/>
      <c r="B10" s="185" t="s">
        <v>47</v>
      </c>
      <c r="C10" s="95"/>
      <c r="D10" s="80"/>
      <c r="E10" s="80"/>
      <c r="F10" s="80"/>
      <c r="G10" s="80"/>
      <c r="H10" s="80"/>
      <c r="I10" s="65" t="str">
        <f>IF(SUM(D10:H10)=0,"",SUM(D10:H10))</f>
        <v/>
      </c>
      <c r="J10" s="66">
        <f>INT(+($D$6*D10)+($E$6*E10)+($F$6*F10)+($G$6*G10)+($H$6*H10))</f>
        <v>0</v>
      </c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29</v>
      </c>
      <c r="C12" s="146"/>
      <c r="D12" s="81">
        <f>SUM(D7:D10)</f>
        <v>0</v>
      </c>
      <c r="E12" s="81">
        <f t="shared" ref="E12:I12" si="0">SUM(E7:E10)</f>
        <v>0</v>
      </c>
      <c r="F12" s="81">
        <f t="shared" si="0"/>
        <v>0</v>
      </c>
      <c r="G12" s="81">
        <f t="shared" si="0"/>
        <v>0</v>
      </c>
      <c r="H12" s="81">
        <f t="shared" si="0"/>
        <v>0</v>
      </c>
      <c r="I12" s="81">
        <f t="shared" si="0"/>
        <v>0</v>
      </c>
      <c r="J12" s="69">
        <f>INT(+($D$6*D12)+($E$6*E12)+($F$6*F12)+($G$6*G12)+($H$6*H12))</f>
        <v>0</v>
      </c>
      <c r="K12" s="147" t="s">
        <v>34</v>
      </c>
    </row>
    <row r="13" spans="1:13" s="4" customFormat="1" ht="21" customHeight="1" x14ac:dyDescent="0.15">
      <c r="A13" s="138" t="s">
        <v>30</v>
      </c>
      <c r="B13" s="139" t="s">
        <v>31</v>
      </c>
      <c r="C13" s="140"/>
      <c r="D13" s="96"/>
      <c r="E13" s="96"/>
      <c r="F13" s="96"/>
      <c r="G13" s="96" t="s">
        <v>36</v>
      </c>
      <c r="H13" s="141"/>
      <c r="I13" s="142" t="s">
        <v>35</v>
      </c>
      <c r="J13" s="97">
        <f>INT(TRUNC($J$12*H13/100,0))</f>
        <v>0</v>
      </c>
      <c r="K13" s="143"/>
    </row>
    <row r="14" spans="1:13" s="4" customFormat="1" ht="21" customHeight="1" x14ac:dyDescent="0.15">
      <c r="A14" s="93"/>
      <c r="B14" s="94" t="s">
        <v>32</v>
      </c>
      <c r="C14" s="95"/>
      <c r="D14" s="80"/>
      <c r="E14" s="80"/>
      <c r="F14" s="80"/>
      <c r="G14" s="80" t="s">
        <v>36</v>
      </c>
      <c r="H14" s="136"/>
      <c r="I14" s="137" t="s">
        <v>35</v>
      </c>
      <c r="J14" s="66">
        <f>INT(TRUNC($J$12*H14/100,0))</f>
        <v>0</v>
      </c>
      <c r="K14" s="84"/>
    </row>
    <row r="15" spans="1:13" s="4" customFormat="1" ht="21" customHeight="1" x14ac:dyDescent="0.15">
      <c r="A15" s="88"/>
      <c r="B15" s="91" t="s">
        <v>33</v>
      </c>
      <c r="C15" s="92"/>
      <c r="D15" s="80"/>
      <c r="E15" s="80"/>
      <c r="F15" s="80"/>
      <c r="G15" s="80" t="s">
        <v>36</v>
      </c>
      <c r="H15" s="136"/>
      <c r="I15" s="137" t="s">
        <v>35</v>
      </c>
      <c r="J15" s="66">
        <f>INT(TRUNC($J$12*H15/100,0))</f>
        <v>0</v>
      </c>
      <c r="K15" s="67"/>
    </row>
    <row r="16" spans="1:13" s="4" customFormat="1" ht="21" customHeight="1" x14ac:dyDescent="0.15">
      <c r="A16" s="88"/>
      <c r="B16" s="165" t="s">
        <v>62</v>
      </c>
      <c r="C16" s="90"/>
      <c r="D16" s="80"/>
      <c r="E16" s="80"/>
      <c r="F16" s="80"/>
      <c r="G16" s="80" t="s">
        <v>37</v>
      </c>
      <c r="H16" s="136"/>
      <c r="I16" s="137" t="s">
        <v>35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>IF(SUM(D17:H17)=0,"",SUM(D17:H17))</f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60"/>
    </row>
    <row r="21" spans="1:11" s="4" customFormat="1" ht="21" customHeight="1" x14ac:dyDescent="0.15">
      <c r="A21" s="161"/>
      <c r="B21" s="162"/>
      <c r="C21" s="90"/>
      <c r="D21" s="80"/>
      <c r="E21" s="80"/>
      <c r="F21" s="80"/>
      <c r="G21" s="80"/>
      <c r="H21" s="80"/>
      <c r="I21" s="65"/>
      <c r="J21" s="66"/>
      <c r="K21" s="260"/>
    </row>
    <row r="22" spans="1:11" s="4" customFormat="1" ht="21" customHeight="1" x14ac:dyDescent="0.15">
      <c r="A22" s="161"/>
      <c r="B22" s="162"/>
      <c r="C22" s="90"/>
      <c r="D22" s="148"/>
      <c r="E22" s="163">
        <f>+J20</f>
        <v>0</v>
      </c>
      <c r="F22" s="126">
        <f>INT(+E22*1.6)</f>
        <v>0</v>
      </c>
      <c r="G22" s="80"/>
      <c r="H22" s="80"/>
      <c r="I22" s="65"/>
      <c r="J22" s="66"/>
      <c r="K22" s="260"/>
    </row>
    <row r="23" spans="1:11" s="4" customFormat="1" ht="21" customHeight="1" x14ac:dyDescent="0.15">
      <c r="A23" s="88"/>
      <c r="B23" s="89"/>
      <c r="C23" s="90"/>
      <c r="D23" s="80"/>
      <c r="E23" s="80"/>
      <c r="F23" s="80"/>
      <c r="G23" s="80"/>
      <c r="H23" s="80"/>
      <c r="I23" s="65" t="str">
        <f>IF(SUM(D23:H23)=0,"",SUM(D23:H23))</f>
        <v/>
      </c>
      <c r="J23" s="66"/>
      <c r="K23" s="260"/>
    </row>
    <row r="24" spans="1:11" s="4" customFormat="1" ht="21" customHeight="1" x14ac:dyDescent="0.15">
      <c r="A24" s="85"/>
      <c r="B24" s="86"/>
      <c r="C24" s="87"/>
      <c r="D24" s="81"/>
      <c r="E24" s="81"/>
      <c r="F24" s="81"/>
      <c r="G24" s="81"/>
      <c r="H24" s="81"/>
      <c r="I24" s="68" t="str">
        <f>IF(SUM(D24:H24)=0,"",SUM(D24:H24))</f>
        <v/>
      </c>
      <c r="J24" s="69"/>
      <c r="K24" s="261"/>
    </row>
    <row r="25" spans="1:11" s="4" customFormat="1" ht="26.25" customHeight="1" thickBot="1" x14ac:dyDescent="0.2">
      <c r="A25" s="14"/>
      <c r="B25" s="306" t="s">
        <v>39</v>
      </c>
      <c r="C25" s="307"/>
      <c r="D25" s="82"/>
      <c r="E25" s="82"/>
      <c r="F25" s="82"/>
      <c r="G25" s="82"/>
      <c r="H25" s="82"/>
      <c r="I25" s="82"/>
      <c r="J25" s="79">
        <f>+F22</f>
        <v>0</v>
      </c>
      <c r="K25" s="262" t="s">
        <v>49</v>
      </c>
    </row>
    <row r="26" spans="1:11" ht="3.4" customHeight="1" x14ac:dyDescent="0.15">
      <c r="K26" s="263"/>
    </row>
  </sheetData>
  <mergeCells count="3">
    <mergeCell ref="E2:J2"/>
    <mergeCell ref="K5:K6"/>
    <mergeCell ref="B25:C25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M27"/>
  <sheetViews>
    <sheetView showGridLines="0" showZeros="0" view="pageBreakPreview" zoomScale="90" zoomScaleNormal="85" zoomScaleSheetLayoutView="90" workbookViewId="0">
      <selection activeCell="A22" sqref="A22:D22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4" width="11.140625" style="7" customWidth="1"/>
    <col min="5" max="5" width="12.7109375" style="7" bestFit="1" customWidth="1"/>
    <col min="6" max="8" width="11.140625" style="7" customWidth="1"/>
    <col min="9" max="9" width="11.5703125" style="7" customWidth="1"/>
    <col min="10" max="10" width="15.42578125" style="7" customWidth="1"/>
    <col min="11" max="11" width="18.85546875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303" t="s">
        <v>115</v>
      </c>
      <c r="F2" s="303"/>
      <c r="G2" s="303"/>
      <c r="H2" s="303"/>
      <c r="I2" s="303"/>
      <c r="J2" s="303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48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23</v>
      </c>
      <c r="E5" s="180" t="s">
        <v>24</v>
      </c>
      <c r="F5" s="181" t="s">
        <v>25</v>
      </c>
      <c r="G5" s="181" t="s">
        <v>26</v>
      </c>
      <c r="H5" s="181" t="s">
        <v>61</v>
      </c>
      <c r="I5" s="257" t="s">
        <v>5</v>
      </c>
      <c r="J5" s="241" t="s">
        <v>8</v>
      </c>
      <c r="K5" s="304" t="s">
        <v>27</v>
      </c>
    </row>
    <row r="6" spans="1:13" s="4" customFormat="1" ht="22.9" customHeight="1" thickBot="1" x14ac:dyDescent="0.2">
      <c r="A6" s="11" t="s">
        <v>6</v>
      </c>
      <c r="B6" s="12"/>
      <c r="C6" s="13" t="s">
        <v>22</v>
      </c>
      <c r="D6" s="258"/>
      <c r="E6" s="258"/>
      <c r="F6" s="258"/>
      <c r="G6" s="258"/>
      <c r="H6" s="258"/>
      <c r="I6" s="259" t="s">
        <v>3</v>
      </c>
      <c r="J6" s="243" t="s">
        <v>7</v>
      </c>
      <c r="K6" s="305"/>
    </row>
    <row r="7" spans="1:13" s="4" customFormat="1" ht="21" customHeight="1" thickTop="1" x14ac:dyDescent="0.15">
      <c r="A7" s="182"/>
      <c r="B7" s="183" t="s">
        <v>50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:J12" si="0">INT(+($D$6*D7)+($E$6*E7)+($F$6*F7)+($G$6*G7)+($H$6*H7))</f>
        <v>0</v>
      </c>
      <c r="K7" s="98"/>
      <c r="M7" s="7"/>
    </row>
    <row r="8" spans="1:13" s="4" customFormat="1" ht="21" customHeight="1" x14ac:dyDescent="0.15">
      <c r="A8" s="93"/>
      <c r="B8" s="185" t="s">
        <v>51</v>
      </c>
      <c r="C8" s="95"/>
      <c r="D8" s="80"/>
      <c r="E8" s="80"/>
      <c r="F8" s="80"/>
      <c r="G8" s="80"/>
      <c r="H8" s="80"/>
      <c r="I8" s="65" t="str">
        <f>IF(SUM(D8:H8)=0,"",SUM(D8:H8))</f>
        <v/>
      </c>
      <c r="J8" s="66">
        <f t="shared" si="0"/>
        <v>0</v>
      </c>
      <c r="K8" s="83"/>
    </row>
    <row r="9" spans="1:13" s="4" customFormat="1" ht="21" customHeight="1" x14ac:dyDescent="0.15">
      <c r="A9" s="93"/>
      <c r="B9" s="185" t="s">
        <v>52</v>
      </c>
      <c r="C9" s="95"/>
      <c r="D9" s="80"/>
      <c r="E9" s="80"/>
      <c r="F9" s="80"/>
      <c r="G9" s="80"/>
      <c r="H9" s="80"/>
      <c r="I9" s="65" t="str">
        <f t="shared" ref="I9:I25" si="1">IF(SUM(D9:H9)=0,"",SUM(D9:H9))</f>
        <v/>
      </c>
      <c r="J9" s="66">
        <f t="shared" si="0"/>
        <v>0</v>
      </c>
      <c r="K9" s="83"/>
    </row>
    <row r="10" spans="1:13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 t="str">
        <f t="shared" si="1"/>
        <v/>
      </c>
      <c r="J10" s="66">
        <f t="shared" si="0"/>
        <v>0</v>
      </c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29</v>
      </c>
      <c r="C12" s="146"/>
      <c r="D12" s="81">
        <f>SUM(D7:D10)</f>
        <v>0</v>
      </c>
      <c r="E12" s="81">
        <f t="shared" ref="E12:I12" si="2">SUM(E7:E10)</f>
        <v>0</v>
      </c>
      <c r="F12" s="81">
        <f t="shared" si="2"/>
        <v>0</v>
      </c>
      <c r="G12" s="81">
        <f t="shared" si="2"/>
        <v>0</v>
      </c>
      <c r="H12" s="81">
        <f t="shared" si="2"/>
        <v>0</v>
      </c>
      <c r="I12" s="81">
        <f t="shared" si="2"/>
        <v>0</v>
      </c>
      <c r="J12" s="69">
        <f t="shared" si="0"/>
        <v>0</v>
      </c>
      <c r="K12" s="147" t="s">
        <v>34</v>
      </c>
    </row>
    <row r="13" spans="1:13" s="4" customFormat="1" ht="21" customHeight="1" x14ac:dyDescent="0.15">
      <c r="A13" s="138" t="s">
        <v>30</v>
      </c>
      <c r="B13" s="139" t="s">
        <v>31</v>
      </c>
      <c r="C13" s="140"/>
      <c r="D13" s="96"/>
      <c r="E13" s="96"/>
      <c r="F13" s="96"/>
      <c r="G13" s="96" t="s">
        <v>36</v>
      </c>
      <c r="H13" s="141"/>
      <c r="I13" s="142" t="s">
        <v>35</v>
      </c>
      <c r="J13" s="97">
        <f>INT(TRUNC($J$12*H13/100,0))</f>
        <v>0</v>
      </c>
      <c r="K13" s="143"/>
    </row>
    <row r="14" spans="1:13" s="4" customFormat="1" ht="21" customHeight="1" x14ac:dyDescent="0.15">
      <c r="A14" s="93"/>
      <c r="B14" s="94" t="s">
        <v>32</v>
      </c>
      <c r="C14" s="95"/>
      <c r="D14" s="80"/>
      <c r="E14" s="80"/>
      <c r="F14" s="80"/>
      <c r="G14" s="80" t="s">
        <v>36</v>
      </c>
      <c r="H14" s="136"/>
      <c r="I14" s="137" t="s">
        <v>35</v>
      </c>
      <c r="J14" s="66">
        <f>TRUNC($J$12*H14/100,0)</f>
        <v>0</v>
      </c>
      <c r="K14" s="84"/>
    </row>
    <row r="15" spans="1:13" s="4" customFormat="1" ht="21" customHeight="1" x14ac:dyDescent="0.15">
      <c r="A15" s="88"/>
      <c r="B15" s="91" t="s">
        <v>33</v>
      </c>
      <c r="C15" s="92"/>
      <c r="D15" s="80"/>
      <c r="E15" s="80"/>
      <c r="F15" s="80"/>
      <c r="G15" s="80" t="s">
        <v>36</v>
      </c>
      <c r="H15" s="136"/>
      <c r="I15" s="137" t="s">
        <v>35</v>
      </c>
      <c r="J15" s="66">
        <f>INT(TRUNC($J$12*H15/100,0))</f>
        <v>0</v>
      </c>
      <c r="K15" s="67"/>
    </row>
    <row r="16" spans="1:13" s="4" customFormat="1" ht="21" customHeight="1" x14ac:dyDescent="0.15">
      <c r="A16" s="88"/>
      <c r="B16" s="165" t="s">
        <v>62</v>
      </c>
      <c r="C16" s="90"/>
      <c r="D16" s="80"/>
      <c r="E16" s="80"/>
      <c r="F16" s="80"/>
      <c r="G16" s="80" t="s">
        <v>37</v>
      </c>
      <c r="H16" s="136"/>
      <c r="I16" s="137" t="s">
        <v>35</v>
      </c>
      <c r="J16" s="66">
        <f>TRUNC(($J$12+J13+J14+J15)*H16/100,0)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si="1"/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60"/>
    </row>
    <row r="21" spans="1:11" s="4" customFormat="1" ht="21" customHeight="1" x14ac:dyDescent="0.15">
      <c r="A21" s="88"/>
      <c r="B21" s="89"/>
      <c r="C21" s="90"/>
      <c r="D21" s="80"/>
      <c r="E21" s="80"/>
      <c r="F21" s="80"/>
      <c r="G21" s="80"/>
      <c r="H21" s="80"/>
      <c r="I21" s="65"/>
      <c r="J21" s="66"/>
      <c r="K21" s="260"/>
    </row>
    <row r="22" spans="1:11" s="4" customFormat="1" ht="21" customHeight="1" x14ac:dyDescent="0.15">
      <c r="A22" s="161"/>
      <c r="B22" s="162"/>
      <c r="C22" s="125"/>
      <c r="D22" s="148"/>
      <c r="E22" s="163">
        <f>+J20</f>
        <v>0</v>
      </c>
      <c r="F22" s="126">
        <f>INT(+E22*1.3)</f>
        <v>0</v>
      </c>
      <c r="G22" s="80"/>
      <c r="H22" s="80"/>
      <c r="I22" s="65"/>
      <c r="J22" s="66"/>
      <c r="K22" s="260"/>
    </row>
    <row r="23" spans="1:11" s="4" customFormat="1" ht="21" customHeight="1" x14ac:dyDescent="0.15">
      <c r="A23" s="88"/>
      <c r="B23" s="89"/>
      <c r="C23" s="90"/>
      <c r="D23" s="80"/>
      <c r="E23" s="80"/>
      <c r="F23" s="80"/>
      <c r="G23" s="80"/>
      <c r="H23" s="80"/>
      <c r="I23" s="65" t="str">
        <f t="shared" si="1"/>
        <v/>
      </c>
      <c r="J23" s="66"/>
      <c r="K23" s="260"/>
    </row>
    <row r="24" spans="1:11" s="4" customFormat="1" ht="21" customHeight="1" x14ac:dyDescent="0.15">
      <c r="A24" s="88"/>
      <c r="B24" s="89"/>
      <c r="C24" s="90"/>
      <c r="D24" s="80"/>
      <c r="E24" s="80"/>
      <c r="F24" s="80"/>
      <c r="G24" s="80"/>
      <c r="H24" s="80"/>
      <c r="I24" s="65" t="str">
        <f t="shared" si="1"/>
        <v/>
      </c>
      <c r="J24" s="66"/>
      <c r="K24" s="260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1"/>
        <v/>
      </c>
      <c r="J25" s="69"/>
      <c r="K25" s="261"/>
    </row>
    <row r="26" spans="1:11" s="4" customFormat="1" ht="26.25" customHeight="1" thickBot="1" x14ac:dyDescent="0.2">
      <c r="A26" s="14"/>
      <c r="B26" s="306" t="s">
        <v>39</v>
      </c>
      <c r="C26" s="307"/>
      <c r="D26" s="82"/>
      <c r="E26" s="82"/>
      <c r="F26" s="82"/>
      <c r="G26" s="82"/>
      <c r="H26" s="82"/>
      <c r="I26" s="82"/>
      <c r="J26" s="79">
        <f>+F22</f>
        <v>0</v>
      </c>
      <c r="K26" s="262" t="s">
        <v>49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13</vt:i4>
      </vt:variant>
    </vt:vector>
  </HeadingPairs>
  <TitlesOfParts>
    <vt:vector size="28" baseType="lpstr">
      <vt:lpstr>表紙</vt:lpstr>
      <vt:lpstr>総括表</vt:lpstr>
      <vt:lpstr>１号内訳書(測量)</vt:lpstr>
      <vt:lpstr>１号明細書</vt:lpstr>
      <vt:lpstr>1号歩掛</vt:lpstr>
      <vt:lpstr>2号歩掛</vt:lpstr>
      <vt:lpstr>３号歩掛 </vt:lpstr>
      <vt:lpstr>4号歩掛</vt:lpstr>
      <vt:lpstr>5号歩掛</vt:lpstr>
      <vt:lpstr>6号歩掛</vt:lpstr>
      <vt:lpstr>7号歩掛</vt:lpstr>
      <vt:lpstr>２号内訳書(復旧設計等)</vt:lpstr>
      <vt:lpstr>２号明細書</vt:lpstr>
      <vt:lpstr>3号内訳書(復旧設計建築・設備)</vt:lpstr>
      <vt:lpstr>３号明細書</vt:lpstr>
      <vt:lpstr>'１号内訳書(測量)'!Print_Area</vt:lpstr>
      <vt:lpstr>'1号歩掛'!Print_Area</vt:lpstr>
      <vt:lpstr>'１号明細書'!Print_Area</vt:lpstr>
      <vt:lpstr>'２号内訳書(復旧設計等)'!Print_Area</vt:lpstr>
      <vt:lpstr>'2号歩掛'!Print_Area</vt:lpstr>
      <vt:lpstr>'3号内訳書(復旧設計建築・設備)'!Print_Area</vt:lpstr>
      <vt:lpstr>'３号歩掛 '!Print_Area</vt:lpstr>
      <vt:lpstr>'4号歩掛'!Print_Area</vt:lpstr>
      <vt:lpstr>'5号歩掛'!Print_Area</vt:lpstr>
      <vt:lpstr>'6号歩掛'!Print_Area</vt:lpstr>
      <vt:lpstr>'7号歩掛'!Print_Area</vt:lpstr>
      <vt:lpstr>総括表!Print_Area</vt:lpstr>
      <vt:lpstr>表紙!Print_Area</vt:lpstr>
    </vt:vector>
  </TitlesOfParts>
  <Company>㈱中部設計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aratani</dc:creator>
  <cp:lastModifiedBy> </cp:lastModifiedBy>
  <cp:lastPrinted>2024-10-02T03:39:40Z</cp:lastPrinted>
  <dcterms:created xsi:type="dcterms:W3CDTF">2001-10-18T04:08:33Z</dcterms:created>
  <dcterms:modified xsi:type="dcterms:W3CDTF">2024-10-02T03:39:42Z</dcterms:modified>
</cp:coreProperties>
</file>